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Natalie Klopfer\"/>
    </mc:Choice>
  </mc:AlternateContent>
  <bookViews>
    <workbookView xWindow="480" yWindow="225" windowWidth="11340" windowHeight="7920"/>
  </bookViews>
  <sheets>
    <sheet name="Rate Calculator" sheetId="7" r:id="rId1"/>
    <sheet name="FRAN SHEET COPY" sheetId="8" r:id="rId2"/>
    <sheet name="SETSS TEMPLATE" sheetId="6" state="hidden" r:id="rId3"/>
    <sheet name="Combined Template" sheetId="3" state="hidden" r:id="rId4"/>
  </sheets>
  <definedNames>
    <definedName name="_xlnm.Print_Area" localSheetId="3">'Combined Template'!$A$1:$Z$50</definedName>
    <definedName name="_xlnm.Print_Area" localSheetId="1">'FRAN SHEET COPY'!$A$1:$V$49</definedName>
    <definedName name="_xlnm.Print_Area" localSheetId="0">'Rate Calculator'!$A$1:$V$43</definedName>
    <definedName name="_xlnm.Print_Area" localSheetId="2">'SETSS TEMPLATE'!$A$1:$V$49</definedName>
  </definedNames>
  <calcPr calcId="171027"/>
</workbook>
</file>

<file path=xl/calcChain.xml><?xml version="1.0" encoding="utf-8"?>
<calcChain xmlns="http://schemas.openxmlformats.org/spreadsheetml/2006/main">
  <c r="AP1" i="7" l="1"/>
  <c r="AQ1" i="7"/>
  <c r="AR1" i="7"/>
  <c r="Z38" i="7" l="1"/>
  <c r="V38" i="7" s="1"/>
  <c r="Y38" i="7"/>
  <c r="U38" i="7" s="1"/>
  <c r="L38" i="7"/>
  <c r="N38" i="7" s="1"/>
  <c r="K38" i="7"/>
  <c r="J38" i="7"/>
  <c r="H38" i="7"/>
  <c r="Z37" i="7"/>
  <c r="V37" i="7" s="1"/>
  <c r="Y37" i="7"/>
  <c r="U37" i="7" s="1"/>
  <c r="L37" i="7"/>
  <c r="N37" i="7" s="1"/>
  <c r="K37" i="7"/>
  <c r="J37" i="7"/>
  <c r="H37" i="7"/>
  <c r="Z36" i="7"/>
  <c r="V36" i="7" s="1"/>
  <c r="Y36" i="7"/>
  <c r="U36" i="7" s="1"/>
  <c r="L36" i="7"/>
  <c r="N36" i="7" s="1"/>
  <c r="K36" i="7"/>
  <c r="J36" i="7"/>
  <c r="H36" i="7"/>
  <c r="Z35" i="7"/>
  <c r="V35" i="7" s="1"/>
  <c r="Y35" i="7"/>
  <c r="U35" i="7" s="1"/>
  <c r="L35" i="7"/>
  <c r="N35" i="7" s="1"/>
  <c r="K35" i="7"/>
  <c r="J35" i="7"/>
  <c r="H35" i="7"/>
  <c r="Z40" i="7"/>
  <c r="Z39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L40" i="7"/>
  <c r="L39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I35" i="7" l="1"/>
  <c r="I37" i="7"/>
  <c r="I36" i="7"/>
  <c r="I38" i="7"/>
  <c r="Z36" i="8"/>
  <c r="Y36" i="8"/>
  <c r="X36" i="8"/>
  <c r="W36" i="8"/>
  <c r="V36" i="8"/>
  <c r="U36" i="8"/>
  <c r="L36" i="8"/>
  <c r="N36" i="8" s="1"/>
  <c r="K36" i="8"/>
  <c r="J36" i="8"/>
  <c r="I36" i="8" s="1"/>
  <c r="H36" i="8"/>
  <c r="Z35" i="8"/>
  <c r="V35" i="8" s="1"/>
  <c r="Y35" i="8"/>
  <c r="N35" i="8"/>
  <c r="L35" i="8"/>
  <c r="K35" i="8"/>
  <c r="J35" i="8"/>
  <c r="I35" i="8"/>
  <c r="H35" i="8"/>
  <c r="Z34" i="8"/>
  <c r="U34" i="8" s="1"/>
  <c r="Y34" i="8"/>
  <c r="V34" i="8"/>
  <c r="N34" i="8"/>
  <c r="L34" i="8"/>
  <c r="K34" i="8"/>
  <c r="I34" i="8" s="1"/>
  <c r="J34" i="8"/>
  <c r="H34" i="8"/>
  <c r="Z33" i="8"/>
  <c r="V33" i="8" s="1"/>
  <c r="Y33" i="8"/>
  <c r="U33" i="8" s="1"/>
  <c r="N33" i="8"/>
  <c r="L33" i="8"/>
  <c r="K33" i="8"/>
  <c r="J33" i="8"/>
  <c r="I33" i="8"/>
  <c r="H33" i="8"/>
  <c r="Z32" i="8"/>
  <c r="U32" i="8" s="1"/>
  <c r="Y32" i="8"/>
  <c r="V32" i="8"/>
  <c r="N32" i="8"/>
  <c r="L32" i="8"/>
  <c r="K32" i="8"/>
  <c r="I32" i="8" s="1"/>
  <c r="J32" i="8"/>
  <c r="H32" i="8"/>
  <c r="Z31" i="8"/>
  <c r="U31" i="8" s="1"/>
  <c r="Y31" i="8"/>
  <c r="X31" i="8"/>
  <c r="L31" i="8"/>
  <c r="N31" i="8" s="1"/>
  <c r="K31" i="8"/>
  <c r="J31" i="8"/>
  <c r="I31" i="8" s="1"/>
  <c r="H31" i="8"/>
  <c r="Z30" i="8"/>
  <c r="Y30" i="8"/>
  <c r="U30" i="8" s="1"/>
  <c r="X30" i="8"/>
  <c r="W30" i="8"/>
  <c r="V30" i="8"/>
  <c r="L30" i="8"/>
  <c r="N30" i="8" s="1"/>
  <c r="K30" i="8"/>
  <c r="J30" i="8"/>
  <c r="I30" i="8" s="1"/>
  <c r="H30" i="8"/>
  <c r="Z29" i="8"/>
  <c r="Y29" i="8"/>
  <c r="U29" i="8" s="1"/>
  <c r="X29" i="8"/>
  <c r="W29" i="8"/>
  <c r="V29" i="8"/>
  <c r="L29" i="8"/>
  <c r="N29" i="8" s="1"/>
  <c r="K29" i="8"/>
  <c r="J29" i="8"/>
  <c r="I29" i="8" s="1"/>
  <c r="H29" i="8"/>
  <c r="Z28" i="8"/>
  <c r="Y28" i="8"/>
  <c r="U28" i="8" s="1"/>
  <c r="X28" i="8"/>
  <c r="W28" i="8"/>
  <c r="V28" i="8"/>
  <c r="L28" i="8"/>
  <c r="N28" i="8" s="1"/>
  <c r="K28" i="8"/>
  <c r="J28" i="8"/>
  <c r="I28" i="8" s="1"/>
  <c r="H28" i="8"/>
  <c r="Z27" i="8"/>
  <c r="Y27" i="8"/>
  <c r="U27" i="8" s="1"/>
  <c r="X27" i="8"/>
  <c r="W27" i="8"/>
  <c r="V27" i="8"/>
  <c r="L27" i="8"/>
  <c r="N27" i="8" s="1"/>
  <c r="K27" i="8"/>
  <c r="J27" i="8"/>
  <c r="I27" i="8" s="1"/>
  <c r="H27" i="8"/>
  <c r="Z26" i="8"/>
  <c r="Y26" i="8"/>
  <c r="U26" i="8" s="1"/>
  <c r="X26" i="8"/>
  <c r="W26" i="8"/>
  <c r="V26" i="8"/>
  <c r="L26" i="8"/>
  <c r="N26" i="8" s="1"/>
  <c r="K26" i="8"/>
  <c r="J26" i="8"/>
  <c r="I26" i="8" s="1"/>
  <c r="H26" i="8"/>
  <c r="Z25" i="8"/>
  <c r="Y25" i="8"/>
  <c r="U25" i="8" s="1"/>
  <c r="X25" i="8"/>
  <c r="W25" i="8"/>
  <c r="V25" i="8"/>
  <c r="L25" i="8"/>
  <c r="N25" i="8" s="1"/>
  <c r="K25" i="8"/>
  <c r="J25" i="8"/>
  <c r="I25" i="8" s="1"/>
  <c r="H25" i="8"/>
  <c r="Z24" i="8"/>
  <c r="Y24" i="8"/>
  <c r="U24" i="8" s="1"/>
  <c r="X24" i="8"/>
  <c r="W24" i="8"/>
  <c r="V24" i="8"/>
  <c r="L24" i="8"/>
  <c r="N24" i="8" s="1"/>
  <c r="K24" i="8"/>
  <c r="J24" i="8"/>
  <c r="I24" i="8" s="1"/>
  <c r="H24" i="8"/>
  <c r="Z23" i="8"/>
  <c r="Y23" i="8"/>
  <c r="U23" i="8" s="1"/>
  <c r="X23" i="8"/>
  <c r="W23" i="8"/>
  <c r="V23" i="8"/>
  <c r="L23" i="8"/>
  <c r="N23" i="8" s="1"/>
  <c r="K23" i="8"/>
  <c r="J23" i="8"/>
  <c r="I23" i="8" s="1"/>
  <c r="H23" i="8"/>
  <c r="Z22" i="8"/>
  <c r="Y22" i="8"/>
  <c r="U22" i="8" s="1"/>
  <c r="X22" i="8"/>
  <c r="W22" i="8"/>
  <c r="V22" i="8"/>
  <c r="L22" i="8"/>
  <c r="N22" i="8" s="1"/>
  <c r="K22" i="8"/>
  <c r="J22" i="8"/>
  <c r="I22" i="8" s="1"/>
  <c r="H22" i="8"/>
  <c r="Z21" i="8"/>
  <c r="Y21" i="8"/>
  <c r="U21" i="8" s="1"/>
  <c r="X21" i="8"/>
  <c r="W21" i="8"/>
  <c r="V21" i="8"/>
  <c r="L21" i="8"/>
  <c r="N21" i="8" s="1"/>
  <c r="K21" i="8"/>
  <c r="J21" i="8"/>
  <c r="I21" i="8" s="1"/>
  <c r="H21" i="8"/>
  <c r="Z20" i="8"/>
  <c r="Y20" i="8"/>
  <c r="U20" i="8" s="1"/>
  <c r="X20" i="8"/>
  <c r="W20" i="8"/>
  <c r="V20" i="8"/>
  <c r="L20" i="8"/>
  <c r="N20" i="8" s="1"/>
  <c r="K20" i="8"/>
  <c r="J20" i="8"/>
  <c r="I20" i="8" s="1"/>
  <c r="H20" i="8"/>
  <c r="D38" i="8" s="1"/>
  <c r="AR1" i="8"/>
  <c r="AQ1" i="8"/>
  <c r="AP1" i="8"/>
  <c r="H25" i="7"/>
  <c r="H24" i="7"/>
  <c r="H23" i="7"/>
  <c r="H22" i="7"/>
  <c r="H21" i="7"/>
  <c r="H20" i="7"/>
  <c r="V39" i="8" l="1"/>
  <c r="R39" i="8"/>
  <c r="Q39" i="8"/>
  <c r="V31" i="8"/>
  <c r="Y28" i="7"/>
  <c r="Y29" i="7"/>
  <c r="Y30" i="7"/>
  <c r="Y31" i="7"/>
  <c r="Y32" i="7"/>
  <c r="Y33" i="7"/>
  <c r="U33" i="7" s="1"/>
  <c r="Y34" i="7"/>
  <c r="V34" i="7"/>
  <c r="X31" i="7"/>
  <c r="U32" i="7" l="1"/>
  <c r="U34" i="7"/>
  <c r="V33" i="7"/>
  <c r="X40" i="7"/>
  <c r="N40" i="7"/>
  <c r="K40" i="7"/>
  <c r="J40" i="7"/>
  <c r="H40" i="7"/>
  <c r="N39" i="7"/>
  <c r="K39" i="7"/>
  <c r="J39" i="7"/>
  <c r="H39" i="7"/>
  <c r="N34" i="7"/>
  <c r="K34" i="7"/>
  <c r="J34" i="7"/>
  <c r="H34" i="7"/>
  <c r="N33" i="7"/>
  <c r="K33" i="7"/>
  <c r="J33" i="7"/>
  <c r="H33" i="7"/>
  <c r="V32" i="7"/>
  <c r="N32" i="7"/>
  <c r="K32" i="7"/>
  <c r="J32" i="7"/>
  <c r="H32" i="7"/>
  <c r="V31" i="7"/>
  <c r="U31" i="7"/>
  <c r="N31" i="7"/>
  <c r="K31" i="7"/>
  <c r="J31" i="7"/>
  <c r="H31" i="7"/>
  <c r="X30" i="7"/>
  <c r="W30" i="7"/>
  <c r="V30" i="7"/>
  <c r="N30" i="7"/>
  <c r="K30" i="7"/>
  <c r="J30" i="7"/>
  <c r="H30" i="7"/>
  <c r="X29" i="7"/>
  <c r="U29" i="7" s="1"/>
  <c r="W29" i="7"/>
  <c r="V29" i="7"/>
  <c r="N29" i="7"/>
  <c r="K29" i="7"/>
  <c r="J29" i="7"/>
  <c r="H29" i="7"/>
  <c r="X28" i="7"/>
  <c r="U28" i="7" s="1"/>
  <c r="V28" i="7"/>
  <c r="W28" i="7"/>
  <c r="N28" i="7"/>
  <c r="K28" i="7"/>
  <c r="J28" i="7"/>
  <c r="H28" i="7"/>
  <c r="Y27" i="7"/>
  <c r="X27" i="7"/>
  <c r="W27" i="7"/>
  <c r="V27" i="7"/>
  <c r="N27" i="7"/>
  <c r="K27" i="7"/>
  <c r="J27" i="7"/>
  <c r="H27" i="7"/>
  <c r="V26" i="7"/>
  <c r="Y26" i="7"/>
  <c r="X26" i="7"/>
  <c r="W26" i="7"/>
  <c r="N26" i="7"/>
  <c r="K26" i="7"/>
  <c r="J26" i="7"/>
  <c r="H26" i="7"/>
  <c r="V25" i="7"/>
  <c r="Y25" i="7"/>
  <c r="X25" i="7"/>
  <c r="W25" i="7"/>
  <c r="N25" i="7"/>
  <c r="K25" i="7"/>
  <c r="J25" i="7"/>
  <c r="V24" i="7"/>
  <c r="Y24" i="7"/>
  <c r="X24" i="7"/>
  <c r="W24" i="7"/>
  <c r="N24" i="7"/>
  <c r="K24" i="7"/>
  <c r="J24" i="7"/>
  <c r="V23" i="7"/>
  <c r="Y23" i="7"/>
  <c r="X23" i="7"/>
  <c r="W23" i="7"/>
  <c r="N23" i="7"/>
  <c r="K23" i="7"/>
  <c r="J23" i="7"/>
  <c r="V22" i="7"/>
  <c r="Y22" i="7"/>
  <c r="X22" i="7"/>
  <c r="W22" i="7"/>
  <c r="N22" i="7"/>
  <c r="K22" i="7"/>
  <c r="J22" i="7"/>
  <c r="V21" i="7"/>
  <c r="Y21" i="7"/>
  <c r="X21" i="7"/>
  <c r="W21" i="7"/>
  <c r="N21" i="7"/>
  <c r="K21" i="7"/>
  <c r="J21" i="7"/>
  <c r="V20" i="7"/>
  <c r="Y20" i="7"/>
  <c r="X20" i="7"/>
  <c r="W20" i="7"/>
  <c r="N20" i="7"/>
  <c r="K20" i="7"/>
  <c r="J20" i="7"/>
  <c r="D25" i="6"/>
  <c r="D24" i="6"/>
  <c r="D23" i="6"/>
  <c r="D22" i="6"/>
  <c r="D21" i="6"/>
  <c r="D20" i="6"/>
  <c r="M25" i="6"/>
  <c r="L25" i="6"/>
  <c r="N25" i="6" s="1"/>
  <c r="K25" i="6"/>
  <c r="J25" i="6"/>
  <c r="I25" i="6" s="1"/>
  <c r="M24" i="6"/>
  <c r="L24" i="6"/>
  <c r="N24" i="6" s="1"/>
  <c r="K24" i="6"/>
  <c r="J24" i="6"/>
  <c r="M23" i="6"/>
  <c r="L23" i="6"/>
  <c r="N23" i="6" s="1"/>
  <c r="K23" i="6"/>
  <c r="J23" i="6"/>
  <c r="N22" i="6"/>
  <c r="M22" i="6"/>
  <c r="L22" i="6"/>
  <c r="K22" i="6"/>
  <c r="J22" i="6"/>
  <c r="I22" i="6" s="1"/>
  <c r="M21" i="6"/>
  <c r="L21" i="6"/>
  <c r="N21" i="6" s="1"/>
  <c r="K21" i="6"/>
  <c r="J21" i="6"/>
  <c r="I21" i="6" s="1"/>
  <c r="M20" i="6"/>
  <c r="L20" i="6"/>
  <c r="N20" i="6" s="1"/>
  <c r="K20" i="6"/>
  <c r="J20" i="6"/>
  <c r="I39" i="7" l="1"/>
  <c r="Y40" i="7"/>
  <c r="V40" i="7"/>
  <c r="W40" i="7"/>
  <c r="V39" i="7"/>
  <c r="Y39" i="7"/>
  <c r="U39" i="7" s="1"/>
  <c r="I20" i="7"/>
  <c r="I23" i="6"/>
  <c r="U25" i="7"/>
  <c r="U23" i="7"/>
  <c r="U20" i="7"/>
  <c r="I27" i="7"/>
  <c r="I25" i="7"/>
  <c r="U21" i="7"/>
  <c r="U26" i="7"/>
  <c r="U27" i="7"/>
  <c r="I34" i="7"/>
  <c r="I40" i="7"/>
  <c r="I30" i="7"/>
  <c r="U30" i="7"/>
  <c r="U24" i="7"/>
  <c r="U22" i="7"/>
  <c r="I33" i="7"/>
  <c r="I32" i="7"/>
  <c r="I31" i="7"/>
  <c r="I29" i="7"/>
  <c r="I28" i="7"/>
  <c r="I26" i="7"/>
  <c r="I24" i="7"/>
  <c r="I23" i="7"/>
  <c r="I22" i="7"/>
  <c r="I21" i="7"/>
  <c r="I24" i="6"/>
  <c r="I20" i="6"/>
  <c r="V35" i="6"/>
  <c r="V34" i="6"/>
  <c r="V33" i="6"/>
  <c r="V32" i="6"/>
  <c r="V31" i="6"/>
  <c r="R36" i="6"/>
  <c r="N36" i="6"/>
  <c r="M36" i="6"/>
  <c r="L36" i="6"/>
  <c r="K36" i="6"/>
  <c r="J36" i="6"/>
  <c r="I36" i="6" s="1"/>
  <c r="D36" i="6"/>
  <c r="H36" i="6" s="1"/>
  <c r="U35" i="6"/>
  <c r="R35" i="6"/>
  <c r="N35" i="6"/>
  <c r="M35" i="6"/>
  <c r="L35" i="6"/>
  <c r="K35" i="6"/>
  <c r="J35" i="6"/>
  <c r="I35" i="6" s="1"/>
  <c r="D35" i="6"/>
  <c r="H35" i="6" s="1"/>
  <c r="U34" i="6"/>
  <c r="R34" i="6"/>
  <c r="M34" i="6"/>
  <c r="L34" i="6"/>
  <c r="N34" i="6" s="1"/>
  <c r="K34" i="6"/>
  <c r="J34" i="6"/>
  <c r="I34" i="6" s="1"/>
  <c r="D34" i="6"/>
  <c r="H34" i="6" s="1"/>
  <c r="U33" i="6"/>
  <c r="R33" i="6"/>
  <c r="M33" i="6"/>
  <c r="L33" i="6"/>
  <c r="N33" i="6" s="1"/>
  <c r="K33" i="6"/>
  <c r="J33" i="6"/>
  <c r="D33" i="6"/>
  <c r="H33" i="6" s="1"/>
  <c r="U32" i="6"/>
  <c r="R32" i="6"/>
  <c r="N32" i="6"/>
  <c r="M32" i="6"/>
  <c r="L32" i="6"/>
  <c r="K32" i="6"/>
  <c r="J32" i="6"/>
  <c r="I32" i="6" s="1"/>
  <c r="D32" i="6"/>
  <c r="H32" i="6" s="1"/>
  <c r="U31" i="6"/>
  <c r="R31" i="6"/>
  <c r="N31" i="6"/>
  <c r="M31" i="6"/>
  <c r="L31" i="6"/>
  <c r="K31" i="6"/>
  <c r="J31" i="6"/>
  <c r="D31" i="6"/>
  <c r="H31" i="6" s="1"/>
  <c r="U40" i="7" l="1"/>
  <c r="I33" i="6"/>
  <c r="I31" i="6"/>
  <c r="Z37" i="3"/>
  <c r="Y37" i="3"/>
  <c r="X37" i="3"/>
  <c r="Z36" i="3"/>
  <c r="V36" i="3" s="1"/>
  <c r="Y36" i="3"/>
  <c r="X36" i="3"/>
  <c r="Z35" i="3"/>
  <c r="Y35" i="3"/>
  <c r="X35" i="3"/>
  <c r="Z34" i="3"/>
  <c r="V34" i="3" s="1"/>
  <c r="X34" i="3"/>
  <c r="X33" i="3"/>
  <c r="Z32" i="3"/>
  <c r="V32" i="3" s="1"/>
  <c r="X32" i="3"/>
  <c r="X31" i="3"/>
  <c r="V37" i="3"/>
  <c r="V35" i="3"/>
  <c r="R36" i="3"/>
  <c r="W36" i="3" s="1"/>
  <c r="R35" i="3"/>
  <c r="W35" i="3" s="1"/>
  <c r="R34" i="3"/>
  <c r="W34" i="3" s="1"/>
  <c r="R33" i="3"/>
  <c r="Z33" i="3" s="1"/>
  <c r="V33" i="3" s="1"/>
  <c r="R32" i="3"/>
  <c r="Y32" i="3" s="1"/>
  <c r="M37" i="3"/>
  <c r="J37" i="3"/>
  <c r="M36" i="3"/>
  <c r="J36" i="3"/>
  <c r="M35" i="3"/>
  <c r="J35" i="3"/>
  <c r="M34" i="3"/>
  <c r="J34" i="3"/>
  <c r="M33" i="3"/>
  <c r="K33" i="3"/>
  <c r="J33" i="3"/>
  <c r="M32" i="3"/>
  <c r="J32" i="3"/>
  <c r="D37" i="3"/>
  <c r="H37" i="3" s="1"/>
  <c r="D36" i="3"/>
  <c r="L36" i="3" s="1"/>
  <c r="N36" i="3" s="1"/>
  <c r="D35" i="3"/>
  <c r="L35" i="3" s="1"/>
  <c r="N35" i="3" s="1"/>
  <c r="D34" i="3"/>
  <c r="L34" i="3" s="1"/>
  <c r="N34" i="3" s="1"/>
  <c r="D33" i="3"/>
  <c r="L33" i="3" s="1"/>
  <c r="N33" i="3" s="1"/>
  <c r="D32" i="3"/>
  <c r="L32" i="3" s="1"/>
  <c r="N32" i="3" s="1"/>
  <c r="R37" i="3"/>
  <c r="W37" i="3" s="1"/>
  <c r="R31" i="3"/>
  <c r="Z31" i="3" s="1"/>
  <c r="V31" i="3" s="1"/>
  <c r="M31" i="3"/>
  <c r="J31" i="3"/>
  <c r="D31" i="3"/>
  <c r="L31" i="3" s="1"/>
  <c r="N31" i="3" s="1"/>
  <c r="Z36" i="6"/>
  <c r="V36" i="6" s="1"/>
  <c r="Y36" i="6"/>
  <c r="X36" i="6"/>
  <c r="W36" i="6"/>
  <c r="X30" i="6"/>
  <c r="R30" i="6"/>
  <c r="Z30" i="6" s="1"/>
  <c r="V30" i="6" s="1"/>
  <c r="M30" i="6"/>
  <c r="J30" i="6"/>
  <c r="D30" i="6"/>
  <c r="K30" i="6" s="1"/>
  <c r="Z29" i="6"/>
  <c r="V29" i="6" s="1"/>
  <c r="X29" i="6"/>
  <c r="R29" i="6"/>
  <c r="Y29" i="6" s="1"/>
  <c r="M29" i="6"/>
  <c r="J29" i="6"/>
  <c r="D29" i="6"/>
  <c r="L29" i="6" s="1"/>
  <c r="N29" i="6" s="1"/>
  <c r="Z28" i="6"/>
  <c r="V28" i="6" s="1"/>
  <c r="Y28" i="6"/>
  <c r="X28" i="6"/>
  <c r="R28" i="6"/>
  <c r="W28" i="6" s="1"/>
  <c r="M28" i="6"/>
  <c r="J28" i="6"/>
  <c r="D28" i="6"/>
  <c r="K28" i="6" s="1"/>
  <c r="X27" i="6"/>
  <c r="R27" i="6"/>
  <c r="Y27" i="6" s="1"/>
  <c r="M27" i="6"/>
  <c r="J27" i="6"/>
  <c r="D27" i="6"/>
  <c r="L27" i="6" s="1"/>
  <c r="N27" i="6" s="1"/>
  <c r="X26" i="6"/>
  <c r="R26" i="6"/>
  <c r="Z26" i="6" s="1"/>
  <c r="V26" i="6" s="1"/>
  <c r="M26" i="6"/>
  <c r="J26" i="6"/>
  <c r="D26" i="6"/>
  <c r="K26" i="6" s="1"/>
  <c r="Z25" i="6"/>
  <c r="V25" i="6" s="1"/>
  <c r="X25" i="6"/>
  <c r="R25" i="6"/>
  <c r="Y25" i="6" s="1"/>
  <c r="Z24" i="6"/>
  <c r="V24" i="6" s="1"/>
  <c r="Y24" i="6"/>
  <c r="X24" i="6"/>
  <c r="R24" i="6"/>
  <c r="W24" i="6" s="1"/>
  <c r="X23" i="6"/>
  <c r="R23" i="6"/>
  <c r="Y23" i="6" s="1"/>
  <c r="X22" i="6"/>
  <c r="R22" i="6"/>
  <c r="Z22" i="6" s="1"/>
  <c r="V22" i="6" s="1"/>
  <c r="Z21" i="6"/>
  <c r="V21" i="6" s="1"/>
  <c r="X21" i="6"/>
  <c r="R21" i="6"/>
  <c r="Y21" i="6" s="1"/>
  <c r="Z20" i="6"/>
  <c r="V20" i="6" s="1"/>
  <c r="Y20" i="6"/>
  <c r="X20" i="6"/>
  <c r="W20" i="6"/>
  <c r="R20" i="6"/>
  <c r="AR1" i="6"/>
  <c r="AQ1" i="6"/>
  <c r="AP1" i="6"/>
  <c r="W29" i="6" l="1"/>
  <c r="I28" i="6"/>
  <c r="U28" i="6"/>
  <c r="U36" i="3"/>
  <c r="U37" i="3"/>
  <c r="W21" i="6"/>
  <c r="U36" i="6"/>
  <c r="Y31" i="3"/>
  <c r="U31" i="3" s="1"/>
  <c r="W31" i="3"/>
  <c r="K34" i="3"/>
  <c r="I34" i="3" s="1"/>
  <c r="K37" i="3"/>
  <c r="I37" i="3" s="1"/>
  <c r="Y34" i="3"/>
  <c r="U34" i="3" s="1"/>
  <c r="W32" i="3"/>
  <c r="U32" i="3"/>
  <c r="Y33" i="3"/>
  <c r="U33" i="3" s="1"/>
  <c r="W33" i="3"/>
  <c r="K36" i="3"/>
  <c r="I36" i="3" s="1"/>
  <c r="K32" i="3"/>
  <c r="I32" i="3" s="1"/>
  <c r="U35" i="3"/>
  <c r="I33" i="3"/>
  <c r="K35" i="3"/>
  <c r="I35" i="3" s="1"/>
  <c r="L37" i="3"/>
  <c r="N37" i="3" s="1"/>
  <c r="K31" i="3"/>
  <c r="I31" i="3" s="1"/>
  <c r="H31" i="3"/>
  <c r="L28" i="6"/>
  <c r="N28" i="6" s="1"/>
  <c r="U20" i="6"/>
  <c r="U24" i="6"/>
  <c r="W25" i="6"/>
  <c r="W22" i="6"/>
  <c r="U25" i="6"/>
  <c r="W30" i="6"/>
  <c r="U21" i="6"/>
  <c r="W26" i="6"/>
  <c r="H28" i="6"/>
  <c r="I30" i="6"/>
  <c r="I26" i="6"/>
  <c r="U29" i="6"/>
  <c r="Y22" i="6"/>
  <c r="U22" i="6" s="1"/>
  <c r="Z23" i="6"/>
  <c r="V23" i="6" s="1"/>
  <c r="H26" i="6"/>
  <c r="L26" i="6"/>
  <c r="N26" i="6" s="1"/>
  <c r="Y26" i="6"/>
  <c r="U26" i="6" s="1"/>
  <c r="Z27" i="6"/>
  <c r="V27" i="6" s="1"/>
  <c r="K29" i="6"/>
  <c r="I29" i="6" s="1"/>
  <c r="H30" i="6"/>
  <c r="L30" i="6"/>
  <c r="N30" i="6" s="1"/>
  <c r="Y30" i="6"/>
  <c r="U30" i="6" s="1"/>
  <c r="W23" i="6"/>
  <c r="W27" i="6"/>
  <c r="H29" i="6"/>
  <c r="K27" i="6"/>
  <c r="I27" i="6" s="1"/>
  <c r="H27" i="6"/>
  <c r="U23" i="6" l="1"/>
  <c r="U27" i="6"/>
  <c r="Q39" i="6" s="1"/>
  <c r="D38" i="6"/>
  <c r="V39" i="6"/>
  <c r="R20" i="3" l="1"/>
  <c r="Z20" i="3" s="1"/>
  <c r="V20" i="3" s="1"/>
  <c r="R21" i="3"/>
  <c r="Z21" i="3" s="1"/>
  <c r="V21" i="3" s="1"/>
  <c r="R22" i="3"/>
  <c r="Z22" i="3" s="1"/>
  <c r="V22" i="3" s="1"/>
  <c r="R23" i="3"/>
  <c r="Z23" i="3" s="1"/>
  <c r="V23" i="3" s="1"/>
  <c r="R24" i="3"/>
  <c r="Z24" i="3" s="1"/>
  <c r="V24" i="3" s="1"/>
  <c r="R25" i="3"/>
  <c r="Z25" i="3" s="1"/>
  <c r="V25" i="3" s="1"/>
  <c r="R26" i="3"/>
  <c r="Z26" i="3" s="1"/>
  <c r="V26" i="3" s="1"/>
  <c r="R27" i="3"/>
  <c r="Z27" i="3" s="1"/>
  <c r="V27" i="3" s="1"/>
  <c r="R28" i="3"/>
  <c r="Z28" i="3" s="1"/>
  <c r="V28" i="3" s="1"/>
  <c r="R29" i="3"/>
  <c r="Z29" i="3" s="1"/>
  <c r="V29" i="3" s="1"/>
  <c r="R30" i="3"/>
  <c r="Z30" i="3" s="1"/>
  <c r="V30" i="3" s="1"/>
  <c r="AR1" i="3" l="1"/>
  <c r="AQ1" i="3"/>
  <c r="AP1" i="3"/>
  <c r="J20" i="3"/>
  <c r="D30" i="3" l="1"/>
  <c r="L30" i="3" s="1"/>
  <c r="N30" i="3" s="1"/>
  <c r="D29" i="3"/>
  <c r="L29" i="3" s="1"/>
  <c r="N29" i="3" s="1"/>
  <c r="D28" i="3"/>
  <c r="L28" i="3" s="1"/>
  <c r="N28" i="3" s="1"/>
  <c r="D27" i="3"/>
  <c r="L27" i="3" s="1"/>
  <c r="N27" i="3" s="1"/>
  <c r="D26" i="3"/>
  <c r="L26" i="3" s="1"/>
  <c r="N26" i="3" s="1"/>
  <c r="D25" i="3"/>
  <c r="D24" i="3"/>
  <c r="D23" i="3"/>
  <c r="D22" i="3"/>
  <c r="D21" i="3"/>
  <c r="L21" i="3" s="1"/>
  <c r="N21" i="3" s="1"/>
  <c r="D20" i="3"/>
  <c r="L23" i="3" l="1"/>
  <c r="N23" i="3" s="1"/>
  <c r="L24" i="3"/>
  <c r="N24" i="3" s="1"/>
  <c r="L22" i="3"/>
  <c r="N22" i="3" s="1"/>
  <c r="L25" i="3"/>
  <c r="N25" i="3" s="1"/>
  <c r="K20" i="3"/>
  <c r="L20" i="3"/>
  <c r="W21" i="3"/>
  <c r="W22" i="3"/>
  <c r="W23" i="3"/>
  <c r="W24" i="3"/>
  <c r="W25" i="3"/>
  <c r="W26" i="3"/>
  <c r="W27" i="3"/>
  <c r="W28" i="3"/>
  <c r="W29" i="3"/>
  <c r="W30" i="3"/>
  <c r="W20" i="3"/>
  <c r="H21" i="3"/>
  <c r="H22" i="3"/>
  <c r="H23" i="3"/>
  <c r="H24" i="3"/>
  <c r="H25" i="3"/>
  <c r="H26" i="3"/>
  <c r="H27" i="3"/>
  <c r="H28" i="3"/>
  <c r="H29" i="3"/>
  <c r="H30" i="3"/>
  <c r="H20" i="3"/>
  <c r="N20" i="3" l="1"/>
  <c r="V40" i="3" s="1"/>
  <c r="D39" i="3"/>
  <c r="M20" i="3"/>
  <c r="I20" i="3" s="1"/>
  <c r="M30" i="3" l="1"/>
  <c r="K30" i="3"/>
  <c r="J30" i="3"/>
  <c r="M29" i="3"/>
  <c r="K29" i="3"/>
  <c r="J29" i="3"/>
  <c r="M28" i="3"/>
  <c r="K28" i="3"/>
  <c r="J28" i="3"/>
  <c r="M27" i="3"/>
  <c r="K27" i="3"/>
  <c r="J27" i="3"/>
  <c r="M26" i="3"/>
  <c r="K26" i="3"/>
  <c r="J26" i="3"/>
  <c r="M25" i="3"/>
  <c r="K25" i="3"/>
  <c r="J25" i="3"/>
  <c r="M24" i="3"/>
  <c r="K24" i="3"/>
  <c r="J24" i="3"/>
  <c r="M23" i="3"/>
  <c r="K23" i="3"/>
  <c r="J23" i="3"/>
  <c r="M22" i="3"/>
  <c r="K22" i="3"/>
  <c r="J22" i="3"/>
  <c r="M21" i="3"/>
  <c r="K21" i="3"/>
  <c r="J2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U28" i="3" l="1"/>
  <c r="U30" i="3"/>
  <c r="U26" i="3"/>
  <c r="U24" i="3"/>
  <c r="U22" i="3"/>
  <c r="U20" i="3"/>
  <c r="U21" i="3"/>
  <c r="U23" i="3"/>
  <c r="U25" i="3"/>
  <c r="U27" i="3"/>
  <c r="U29" i="3"/>
  <c r="I28" i="3"/>
  <c r="I26" i="3"/>
  <c r="I24" i="3"/>
  <c r="G20" i="3"/>
  <c r="I25" i="3" l="1"/>
  <c r="I27" i="3"/>
  <c r="I29" i="3"/>
  <c r="I21" i="3"/>
  <c r="Q40" i="3" s="1"/>
  <c r="I23" i="3"/>
  <c r="I30" i="3"/>
  <c r="I22" i="3"/>
</calcChain>
</file>

<file path=xl/sharedStrings.xml><?xml version="1.0" encoding="utf-8"?>
<sst xmlns="http://schemas.openxmlformats.org/spreadsheetml/2006/main" count="256" uniqueCount="64">
  <si>
    <t>RATE CODE</t>
  </si>
  <si>
    <t>Home</t>
  </si>
  <si>
    <t>School</t>
  </si>
  <si>
    <t>Agency</t>
  </si>
  <si>
    <t xml:space="preserve"> DATE</t>
  </si>
  <si>
    <t>SETSS INVOICE</t>
  </si>
  <si>
    <t>Other</t>
  </si>
  <si>
    <t>Agency/Provider Phone Number</t>
  </si>
  <si>
    <t>Invoice #</t>
  </si>
  <si>
    <t>Student Name</t>
  </si>
  <si>
    <t xml:space="preserve">Student OSIS # </t>
  </si>
  <si>
    <t>Student Address</t>
  </si>
  <si>
    <r>
      <t>Parent and/or Principal:</t>
    </r>
    <r>
      <rPr>
        <sz val="9"/>
        <rFont val="Times New Roman"/>
        <family val="1"/>
      </rPr>
      <t xml:space="preserve"> By my signature, I acknowledge that I have reviewed this billing form and that, to the best of my knowledge, the sessions were provided as indicated</t>
    </r>
  </si>
  <si>
    <t>Service</t>
  </si>
  <si>
    <t>Date</t>
  </si>
  <si>
    <r>
      <t xml:space="preserve">Session Length
</t>
    </r>
    <r>
      <rPr>
        <b/>
        <i/>
        <sz val="9"/>
        <rFont val="Times New Roman"/>
        <family val="1"/>
      </rPr>
      <t>(in minutes)</t>
    </r>
  </si>
  <si>
    <t>Group Size</t>
  </si>
  <si>
    <t>Total Session Length (in hours) :</t>
  </si>
  <si>
    <t>Total Amount Due   $</t>
  </si>
  <si>
    <t>Time In</t>
  </si>
  <si>
    <t>Time Out</t>
  </si>
  <si>
    <t>Site (where services were rendered)</t>
  </si>
  <si>
    <t>2011-2012</t>
  </si>
  <si>
    <t>2012-2013</t>
  </si>
  <si>
    <t>Agency Name</t>
  </si>
  <si>
    <t>Actual Provider Name</t>
  </si>
  <si>
    <t>Agency Tax ID</t>
  </si>
  <si>
    <t>Actual Provider SSN</t>
  </si>
  <si>
    <t xml:space="preserve">        If other, please indicate</t>
  </si>
  <si>
    <t>Actual Provider Signature Required</t>
  </si>
  <si>
    <t>Parent Signature (for services other than at school)</t>
  </si>
  <si>
    <t>Parent's Printed Name (for services other than at school)</t>
  </si>
  <si>
    <t>Principal's Signature (for services at school)</t>
  </si>
  <si>
    <t>Principal's Printed Name (for services at school)</t>
  </si>
  <si>
    <t>Signature Required</t>
  </si>
  <si>
    <t>Printed Name Required</t>
  </si>
  <si>
    <t xml:space="preserve">     Invoice Month</t>
  </si>
  <si>
    <t>Agency/Provider Email Address</t>
  </si>
  <si>
    <t>Agency or Provider Address</t>
  </si>
  <si>
    <t>Session Amt</t>
  </si>
  <si>
    <r>
      <t>SETSS Direct Service Provider:</t>
    </r>
    <r>
      <rPr>
        <sz val="9"/>
        <rFont val="Times New Roman"/>
        <family val="1"/>
      </rPr>
      <t xml:space="preserve"> I  certify that I have provided SETSS services on the dates, times, group size and duration indicated herein.  I understand that when completed and filed, this form must be retained for 6 years and is subject to audit by the Department of Education.</t>
    </r>
  </si>
  <si>
    <t>2014-2015</t>
  </si>
  <si>
    <t>2015-2016</t>
  </si>
  <si>
    <t>2016-2017</t>
  </si>
  <si>
    <t>2014-15</t>
  </si>
  <si>
    <t>2015-16</t>
  </si>
  <si>
    <t>2016-17</t>
  </si>
  <si>
    <t>grp 1</t>
  </si>
  <si>
    <t>grp2</t>
  </si>
  <si>
    <t>grp3</t>
  </si>
  <si>
    <t>grp4</t>
  </si>
  <si>
    <t>grp#</t>
  </si>
  <si>
    <t>Version 9/11/14</t>
  </si>
  <si>
    <t>JIQ Amt</t>
  </si>
  <si>
    <t>rate per 40 session</t>
  </si>
  <si>
    <t>2015-16 JIQ</t>
  </si>
  <si>
    <t>JIQ</t>
  </si>
  <si>
    <t>Provider Amount Due $</t>
  </si>
  <si>
    <t>Name</t>
  </si>
  <si>
    <t>October</t>
  </si>
  <si>
    <t>Michal Unger</t>
  </si>
  <si>
    <t>Provider Amt Due $</t>
  </si>
  <si>
    <t>Total Amount Due</t>
  </si>
  <si>
    <t>2016-17 JIQ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</si>
</sst>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h:mm\ AM/PM;@"/>
    <numFmt numFmtId="166" formatCode="000\-00\-0000"/>
    <numFmt numFmtId="167" formatCode="[&lt;=9999999]###\-####;\(###\)\ ###\-####"/>
    <numFmt numFmtId="168" formatCode="&quot;$&quot;#,##0.00"/>
  </numFmts>
  <fonts count="25" x14ac:knownFonts="1">
    <font>
      <sz val="10"/>
      <name val="Arial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u/>
      <sz val="9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b/>
      <sz val="20"/>
      <name val="Times New Roman"/>
      <family val="1"/>
    </font>
    <font>
      <b/>
      <i/>
      <sz val="9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b/>
      <sz val="8"/>
      <color indexed="23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43" fontId="3" fillId="0" borderId="0" xfId="0" applyNumberFormat="1" applyFont="1"/>
    <xf numFmtId="0" fontId="3" fillId="0" borderId="0" xfId="0" applyFont="1" applyAlignment="1">
      <alignment horizontal="center" wrapText="1"/>
    </xf>
    <xf numFmtId="43" fontId="5" fillId="0" borderId="0" xfId="0" applyNumberFormat="1" applyFont="1"/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5" fillId="0" borderId="0" xfId="0" applyFont="1" applyAlignment="1">
      <alignment horizontal="left" indent="1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Font="1" applyProtection="1"/>
    <xf numFmtId="0" fontId="5" fillId="0" borderId="0" xfId="0" applyFont="1" applyAlignment="1" applyProtection="1">
      <alignment horizontal="left" indent="1"/>
    </xf>
    <xf numFmtId="0" fontId="4" fillId="0" borderId="0" xfId="0" applyFont="1" applyProtection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5" fillId="2" borderId="4" xfId="0" applyFont="1" applyFill="1" applyBorder="1" applyAlignment="1">
      <alignment horizontal="center"/>
    </xf>
    <xf numFmtId="0" fontId="5" fillId="0" borderId="0" xfId="0" applyFont="1" applyAlignment="1"/>
    <xf numFmtId="0" fontId="7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wrapText="1"/>
    </xf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3" fillId="0" borderId="0" xfId="0" applyFont="1" applyProtection="1">
      <protection hidden="1"/>
    </xf>
    <xf numFmtId="14" fontId="3" fillId="0" borderId="0" xfId="0" applyNumberFormat="1" applyFont="1" applyProtection="1">
      <protection hidden="1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3" fillId="0" borderId="0" xfId="0" applyFont="1" applyAlignment="1">
      <alignment horizontal="left" indent="2"/>
    </xf>
    <xf numFmtId="0" fontId="11" fillId="0" borderId="0" xfId="0" applyFont="1" applyFill="1" applyBorder="1" applyAlignment="1" applyProtection="1">
      <alignment wrapText="1"/>
    </xf>
    <xf numFmtId="43" fontId="7" fillId="0" borderId="2" xfId="0" applyNumberFormat="1" applyFont="1" applyBorder="1" applyAlignment="1" applyProtection="1">
      <alignment horizontal="center" wrapText="1"/>
    </xf>
    <xf numFmtId="0" fontId="3" fillId="0" borderId="1" xfId="0" applyFont="1" applyBorder="1"/>
    <xf numFmtId="0" fontId="13" fillId="0" borderId="0" xfId="0" applyFont="1" applyAlignment="1">
      <alignment horizontal="left"/>
    </xf>
    <xf numFmtId="0" fontId="14" fillId="0" borderId="1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17" fillId="2" borderId="1" xfId="0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left" indent="1"/>
    </xf>
    <xf numFmtId="0" fontId="7" fillId="0" borderId="0" xfId="0" applyFont="1" applyProtection="1"/>
    <xf numFmtId="43" fontId="7" fillId="0" borderId="0" xfId="0" applyNumberFormat="1" applyFont="1"/>
    <xf numFmtId="0" fontId="7" fillId="0" borderId="0" xfId="0" applyFont="1" applyFill="1" applyProtection="1"/>
    <xf numFmtId="0" fontId="3" fillId="3" borderId="0" xfId="0" applyFont="1" applyFill="1"/>
    <xf numFmtId="0" fontId="5" fillId="3" borderId="0" xfId="0" applyFont="1" applyFill="1" applyAlignment="1"/>
    <xf numFmtId="0" fontId="3" fillId="3" borderId="0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wrapText="1"/>
    </xf>
    <xf numFmtId="0" fontId="7" fillId="3" borderId="0" xfId="0" applyFont="1" applyFill="1" applyBorder="1" applyAlignment="1" applyProtection="1">
      <alignment wrapText="1"/>
    </xf>
    <xf numFmtId="0" fontId="5" fillId="2" borderId="2" xfId="0" applyFont="1" applyFill="1" applyBorder="1" applyAlignment="1">
      <alignment horizontal="center" wrapText="1"/>
    </xf>
    <xf numFmtId="165" fontId="3" fillId="0" borderId="2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18" fillId="0" borderId="0" xfId="0" applyFont="1" applyBorder="1" applyAlignment="1" applyProtection="1"/>
    <xf numFmtId="14" fontId="3" fillId="0" borderId="0" xfId="0" applyNumberFormat="1" applyFont="1"/>
    <xf numFmtId="43" fontId="2" fillId="2" borderId="6" xfId="0" quotePrefix="1" applyNumberFormat="1" applyFont="1" applyFill="1" applyBorder="1" applyAlignment="1" applyProtection="1">
      <alignment horizontal="center" vertical="top" wrapText="1"/>
    </xf>
    <xf numFmtId="0" fontId="5" fillId="2" borderId="4" xfId="0" quotePrefix="1" applyFont="1" applyFill="1" applyBorder="1" applyAlignment="1">
      <alignment horizontal="center"/>
    </xf>
    <xf numFmtId="43" fontId="2" fillId="2" borderId="3" xfId="0" quotePrefix="1" applyNumberFormat="1" applyFont="1" applyFill="1" applyBorder="1" applyAlignment="1" applyProtection="1">
      <alignment horizontal="center" vertical="top" wrapText="1"/>
    </xf>
    <xf numFmtId="0" fontId="19" fillId="0" borderId="0" xfId="0" applyFont="1"/>
    <xf numFmtId="165" fontId="19" fillId="0" borderId="0" xfId="0" applyNumberFormat="1" applyFont="1"/>
    <xf numFmtId="0" fontId="19" fillId="0" borderId="0" xfId="0" applyFont="1" applyBorder="1"/>
    <xf numFmtId="165" fontId="19" fillId="0" borderId="0" xfId="0" applyNumberFormat="1" applyFont="1" applyBorder="1"/>
    <xf numFmtId="0" fontId="19" fillId="0" borderId="0" xfId="0" applyFont="1" applyBorder="1" applyAlignment="1">
      <alignment horizontal="center" wrapText="1"/>
    </xf>
    <xf numFmtId="165" fontId="19" fillId="0" borderId="0" xfId="0" applyNumberFormat="1" applyFont="1" applyBorder="1" applyAlignment="1">
      <alignment horizontal="center" wrapText="1"/>
    </xf>
    <xf numFmtId="0" fontId="20" fillId="0" borderId="0" xfId="0" applyFont="1"/>
    <xf numFmtId="165" fontId="20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7" fontId="3" fillId="0" borderId="11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wrapText="1"/>
    </xf>
    <xf numFmtId="167" fontId="3" fillId="0" borderId="5" xfId="0" applyNumberFormat="1" applyFont="1" applyBorder="1" applyAlignment="1" applyProtection="1"/>
    <xf numFmtId="0" fontId="3" fillId="0" borderId="0" xfId="0" applyFont="1" applyBorder="1" applyAlignment="1" applyProtection="1"/>
    <xf numFmtId="0" fontId="5" fillId="0" borderId="0" xfId="0" applyFont="1" applyAlignment="1" applyProtection="1">
      <alignment horizontal="left"/>
    </xf>
    <xf numFmtId="166" fontId="3" fillId="0" borderId="0" xfId="0" applyNumberFormat="1" applyFont="1" applyBorder="1" applyAlignment="1" applyProtection="1"/>
    <xf numFmtId="43" fontId="3" fillId="0" borderId="1" xfId="0" applyNumberFormat="1" applyFont="1" applyBorder="1" applyProtection="1"/>
    <xf numFmtId="0" fontId="3" fillId="0" borderId="1" xfId="0" applyFont="1" applyBorder="1" applyProtection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 indent="2"/>
    </xf>
    <xf numFmtId="0" fontId="2" fillId="0" borderId="5" xfId="0" applyFont="1" applyBorder="1" applyAlignment="1" applyProtection="1">
      <alignment wrapText="1"/>
    </xf>
    <xf numFmtId="167" fontId="5" fillId="0" borderId="5" xfId="0" applyNumberFormat="1" applyFont="1" applyBorder="1" applyAlignment="1" applyProtection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wrapText="1"/>
    </xf>
    <xf numFmtId="14" fontId="3" fillId="0" borderId="1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 applyProtection="1">
      <alignment horizontal="center" wrapText="1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Border="1" applyAlignme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wrapText="1"/>
    </xf>
    <xf numFmtId="14" fontId="3" fillId="0" borderId="1" xfId="0" applyNumberFormat="1" applyFont="1" applyBorder="1" applyAlignment="1" applyProtection="1">
      <alignment horizontal="center"/>
    </xf>
    <xf numFmtId="167" fontId="3" fillId="0" borderId="5" xfId="0" applyNumberFormat="1" applyFont="1" applyBorder="1" applyAlignment="1" applyProtection="1">
      <protection locked="0"/>
    </xf>
    <xf numFmtId="0" fontId="0" fillId="6" borderId="0" xfId="0" applyFill="1"/>
    <xf numFmtId="168" fontId="23" fillId="6" borderId="0" xfId="0" applyNumberFormat="1" applyFont="1" applyFill="1"/>
    <xf numFmtId="0" fontId="5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43" fontId="5" fillId="4" borderId="1" xfId="0" applyNumberFormat="1" applyFont="1" applyFill="1" applyBorder="1" applyAlignment="1" applyProtection="1"/>
    <xf numFmtId="43" fontId="2" fillId="7" borderId="3" xfId="0" quotePrefix="1" applyNumberFormat="1" applyFont="1" applyFill="1" applyBorder="1" applyAlignment="1" applyProtection="1">
      <alignment horizontal="center" wrapText="1"/>
    </xf>
    <xf numFmtId="44" fontId="7" fillId="7" borderId="2" xfId="3" applyFont="1" applyFill="1" applyBorder="1" applyAlignment="1" applyProtection="1">
      <alignment horizontal="center" wrapText="1"/>
    </xf>
    <xf numFmtId="0" fontId="5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wrapText="1"/>
    </xf>
    <xf numFmtId="44" fontId="2" fillId="7" borderId="2" xfId="3" applyFont="1" applyFill="1" applyBorder="1" applyAlignment="1" applyProtection="1">
      <alignment horizontal="center" wrapText="1"/>
    </xf>
    <xf numFmtId="43" fontId="5" fillId="7" borderId="1" xfId="2" applyFont="1" applyFill="1" applyBorder="1" applyAlignment="1" applyProtection="1"/>
    <xf numFmtId="43" fontId="7" fillId="4" borderId="2" xfId="2" applyFont="1" applyFill="1" applyBorder="1" applyAlignment="1" applyProtection="1">
      <alignment horizontal="center" wrapText="1"/>
    </xf>
    <xf numFmtId="44" fontId="2" fillId="4" borderId="8" xfId="3" applyFont="1" applyFill="1" applyBorder="1" applyAlignment="1" applyProtection="1">
      <alignment horizontal="center" wrapText="1"/>
    </xf>
    <xf numFmtId="44" fontId="7" fillId="0" borderId="9" xfId="3" applyFont="1" applyBorder="1" applyAlignment="1" applyProtection="1">
      <alignment horizontal="center" wrapText="1"/>
    </xf>
    <xf numFmtId="44" fontId="7" fillId="0" borderId="2" xfId="3" applyFont="1" applyBorder="1" applyAlignment="1" applyProtection="1">
      <alignment horizontal="center" wrapText="1"/>
    </xf>
    <xf numFmtId="44" fontId="2" fillId="4" borderId="2" xfId="3" applyFont="1" applyFill="1" applyBorder="1" applyAlignment="1" applyProtection="1">
      <alignment horizont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alignment horizontal="left" wrapText="1"/>
    </xf>
    <xf numFmtId="0" fontId="5" fillId="0" borderId="0" xfId="0" applyFont="1" applyAlignment="1">
      <alignment horizontal="right"/>
    </xf>
    <xf numFmtId="14" fontId="3" fillId="0" borderId="1" xfId="0" applyNumberFormat="1" applyFont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2" fontId="5" fillId="8" borderId="0" xfId="0" applyNumberFormat="1" applyFont="1" applyFill="1" applyBorder="1" applyAlignment="1" applyProtection="1">
      <alignment horizontal="left"/>
    </xf>
    <xf numFmtId="0" fontId="5" fillId="8" borderId="0" xfId="0" applyFont="1" applyFill="1"/>
    <xf numFmtId="43" fontId="5" fillId="8" borderId="0" xfId="0" applyNumberFormat="1" applyFont="1" applyFill="1"/>
    <xf numFmtId="43" fontId="5" fillId="7" borderId="1" xfId="2" applyFont="1" applyFill="1" applyBorder="1" applyAlignment="1" applyProtection="1">
      <alignment horizontal="left"/>
    </xf>
    <xf numFmtId="43" fontId="2" fillId="7" borderId="2" xfId="2" applyFont="1" applyFill="1" applyBorder="1" applyAlignment="1" applyProtection="1">
      <alignment horizontal="center" wrapText="1"/>
    </xf>
    <xf numFmtId="165" fontId="3" fillId="9" borderId="2" xfId="0" applyNumberFormat="1" applyFont="1" applyFill="1" applyBorder="1" applyProtection="1">
      <protection locked="0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3" fontId="5" fillId="10" borderId="1" xfId="2" applyFont="1" applyFill="1" applyBorder="1" applyAlignment="1" applyProtection="1"/>
    <xf numFmtId="0" fontId="5" fillId="0" borderId="0" xfId="0" applyFont="1" applyAlignment="1">
      <alignment horizontal="right"/>
    </xf>
    <xf numFmtId="14" fontId="3" fillId="0" borderId="1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4" fontId="7" fillId="4" borderId="8" xfId="3" applyFont="1" applyFill="1" applyBorder="1" applyAlignment="1" applyProtection="1">
      <alignment horizontal="center" wrapText="1"/>
    </xf>
    <xf numFmtId="44" fontId="7" fillId="4" borderId="2" xfId="3" applyFont="1" applyFill="1" applyBorder="1" applyAlignment="1" applyProtection="1">
      <alignment horizontal="center" wrapText="1"/>
    </xf>
    <xf numFmtId="164" fontId="7" fillId="0" borderId="2" xfId="0" applyNumberFormat="1" applyFont="1" applyFill="1" applyBorder="1" applyAlignment="1" applyProtection="1">
      <alignment horizontal="center" wrapText="1"/>
    </xf>
    <xf numFmtId="165" fontId="3" fillId="9" borderId="2" xfId="0" applyNumberFormat="1" applyFont="1" applyFill="1" applyBorder="1" applyProtection="1"/>
    <xf numFmtId="166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43" fontId="7" fillId="4" borderId="2" xfId="2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wrapText="1"/>
    </xf>
    <xf numFmtId="43" fontId="2" fillId="2" borderId="17" xfId="0" quotePrefix="1" applyNumberFormat="1" applyFont="1" applyFill="1" applyBorder="1" applyAlignment="1" applyProtection="1">
      <alignment horizontal="center" vertical="top" wrapText="1"/>
    </xf>
    <xf numFmtId="43" fontId="2" fillId="2" borderId="15" xfId="0" quotePrefix="1" applyNumberFormat="1" applyFont="1" applyFill="1" applyBorder="1" applyAlignment="1" applyProtection="1">
      <alignment horizontal="center" vertical="top" wrapText="1"/>
    </xf>
    <xf numFmtId="164" fontId="24" fillId="0" borderId="19" xfId="0" applyNumberFormat="1" applyFont="1" applyFill="1" applyBorder="1" applyAlignment="1" applyProtection="1">
      <alignment horizontal="center" wrapText="1"/>
      <protection locked="0"/>
    </xf>
    <xf numFmtId="165" fontId="3" fillId="9" borderId="20" xfId="0" applyNumberFormat="1" applyFont="1" applyFill="1" applyBorder="1" applyProtection="1">
      <protection locked="0"/>
    </xf>
    <xf numFmtId="43" fontId="7" fillId="4" borderId="20" xfId="2" applyFont="1" applyFill="1" applyBorder="1" applyAlignment="1" applyProtection="1">
      <alignment horizontal="center" wrapText="1"/>
      <protection locked="0"/>
    </xf>
    <xf numFmtId="0" fontId="7" fillId="3" borderId="20" xfId="0" applyFont="1" applyFill="1" applyBorder="1" applyAlignment="1" applyProtection="1">
      <alignment horizontal="center" wrapText="1"/>
    </xf>
    <xf numFmtId="44" fontId="7" fillId="0" borderId="20" xfId="3" applyFont="1" applyBorder="1" applyAlignment="1" applyProtection="1">
      <alignment horizontal="center" wrapText="1"/>
    </xf>
    <xf numFmtId="164" fontId="24" fillId="0" borderId="22" xfId="0" applyNumberFormat="1" applyFont="1" applyFill="1" applyBorder="1" applyAlignment="1" applyProtection="1">
      <alignment horizontal="center" wrapText="1"/>
      <protection locked="0"/>
    </xf>
    <xf numFmtId="164" fontId="24" fillId="0" borderId="23" xfId="0" applyNumberFormat="1" applyFont="1" applyFill="1" applyBorder="1" applyAlignment="1" applyProtection="1">
      <alignment horizontal="center" wrapText="1"/>
      <protection locked="0"/>
    </xf>
    <xf numFmtId="165" fontId="3" fillId="9" borderId="24" xfId="0" applyNumberFormat="1" applyFont="1" applyFill="1" applyBorder="1" applyProtection="1">
      <protection locked="0"/>
    </xf>
    <xf numFmtId="43" fontId="7" fillId="4" borderId="24" xfId="2" applyFont="1" applyFill="1" applyBorder="1" applyAlignment="1" applyProtection="1">
      <alignment horizontal="center" wrapText="1"/>
      <protection locked="0"/>
    </xf>
    <xf numFmtId="0" fontId="7" fillId="3" borderId="24" xfId="0" applyFont="1" applyFill="1" applyBorder="1" applyAlignment="1" applyProtection="1">
      <alignment horizontal="center" wrapText="1"/>
    </xf>
    <xf numFmtId="44" fontId="7" fillId="0" borderId="24" xfId="3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 wrapText="1"/>
    </xf>
    <xf numFmtId="0" fontId="0" fillId="0" borderId="0" xfId="0" applyBorder="1"/>
    <xf numFmtId="0" fontId="3" fillId="3" borderId="0" xfId="0" applyFont="1" applyFill="1" applyBorder="1"/>
    <xf numFmtId="43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3" fillId="0" borderId="0" xfId="0" applyFont="1" applyBorder="1" applyProtection="1">
      <protection locked="0"/>
    </xf>
    <xf numFmtId="167" fontId="3" fillId="0" borderId="0" xfId="0" applyNumberFormat="1" applyFont="1" applyBorder="1" applyAlignment="1" applyProtection="1">
      <protection locked="0"/>
    </xf>
    <xf numFmtId="167" fontId="5" fillId="0" borderId="0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5" fillId="0" borderId="0" xfId="0" applyFont="1" applyBorder="1" applyProtection="1">
      <protection locked="0"/>
    </xf>
    <xf numFmtId="43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indent="2"/>
      <protection locked="0"/>
    </xf>
    <xf numFmtId="44" fontId="7" fillId="0" borderId="27" xfId="3" applyFont="1" applyBorder="1" applyAlignment="1" applyProtection="1">
      <alignment horizontal="center" wrapText="1"/>
    </xf>
    <xf numFmtId="44" fontId="7" fillId="0" borderId="28" xfId="3" applyFont="1" applyBorder="1" applyAlignment="1" applyProtection="1">
      <alignment horizontal="center" wrapText="1"/>
    </xf>
    <xf numFmtId="0" fontId="2" fillId="2" borderId="32" xfId="0" applyFont="1" applyFill="1" applyBorder="1" applyAlignment="1">
      <alignment horizontal="center" wrapText="1"/>
    </xf>
    <xf numFmtId="44" fontId="7" fillId="4" borderId="21" xfId="3" applyFont="1" applyFill="1" applyBorder="1" applyAlignment="1" applyProtection="1">
      <alignment horizontal="center" wrapText="1"/>
    </xf>
    <xf numFmtId="44" fontId="7" fillId="4" borderId="25" xfId="3" applyFont="1" applyFill="1" applyBorder="1" applyAlignment="1" applyProtection="1">
      <alignment horizontal="center" wrapText="1"/>
    </xf>
    <xf numFmtId="0" fontId="1" fillId="2" borderId="2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43" fontId="2" fillId="2" borderId="16" xfId="0" quotePrefix="1" applyNumberFormat="1" applyFont="1" applyFill="1" applyBorder="1" applyAlignment="1" applyProtection="1">
      <alignment horizontal="center" vertical="top" wrapText="1"/>
    </xf>
    <xf numFmtId="44" fontId="7" fillId="0" borderId="33" xfId="3" applyFont="1" applyBorder="1" applyAlignment="1" applyProtection="1">
      <alignment horizontal="center" wrapText="1"/>
    </xf>
    <xf numFmtId="44" fontId="7" fillId="0" borderId="12" xfId="3" applyFont="1" applyBorder="1" applyAlignment="1" applyProtection="1">
      <alignment horizontal="center" wrapText="1"/>
    </xf>
    <xf numFmtId="44" fontId="7" fillId="0" borderId="34" xfId="3" applyFont="1" applyBorder="1" applyAlignment="1" applyProtection="1">
      <alignment horizontal="center" wrapText="1"/>
    </xf>
    <xf numFmtId="0" fontId="5" fillId="7" borderId="35" xfId="0" applyFont="1" applyFill="1" applyBorder="1" applyAlignment="1">
      <alignment horizontal="center"/>
    </xf>
    <xf numFmtId="43" fontId="2" fillId="7" borderId="36" xfId="0" quotePrefix="1" applyNumberFormat="1" applyFont="1" applyFill="1" applyBorder="1" applyAlignment="1" applyProtection="1">
      <alignment horizontal="center" wrapText="1"/>
    </xf>
    <xf numFmtId="44" fontId="2" fillId="7" borderId="35" xfId="3" applyFont="1" applyFill="1" applyBorder="1" applyAlignment="1" applyProtection="1">
      <alignment horizontal="center" wrapText="1"/>
    </xf>
    <xf numFmtId="44" fontId="2" fillId="7" borderId="37" xfId="3" applyFont="1" applyFill="1" applyBorder="1" applyAlignment="1" applyProtection="1">
      <alignment horizontal="center" wrapText="1"/>
    </xf>
    <xf numFmtId="44" fontId="2" fillId="7" borderId="38" xfId="3" applyFont="1" applyFill="1" applyBorder="1" applyAlignment="1" applyProtection="1">
      <alignment horizontal="center" wrapText="1"/>
    </xf>
    <xf numFmtId="0" fontId="5" fillId="2" borderId="4" xfId="0" applyFont="1" applyFill="1" applyBorder="1" applyAlignment="1">
      <alignment horizontal="center" wrapText="1"/>
    </xf>
    <xf numFmtId="44" fontId="7" fillId="4" borderId="33" xfId="3" applyFont="1" applyFill="1" applyBorder="1" applyAlignment="1" applyProtection="1">
      <alignment horizontal="center" wrapText="1"/>
    </xf>
    <xf numFmtId="44" fontId="7" fillId="4" borderId="12" xfId="3" applyFont="1" applyFill="1" applyBorder="1" applyAlignment="1" applyProtection="1">
      <alignment horizontal="center" wrapText="1"/>
    </xf>
    <xf numFmtId="44" fontId="7" fillId="4" borderId="34" xfId="3" applyFont="1" applyFill="1" applyBorder="1" applyAlignment="1" applyProtection="1">
      <alignment horizontal="center" wrapText="1"/>
    </xf>
    <xf numFmtId="44" fontId="7" fillId="4" borderId="39" xfId="3" applyFont="1" applyFill="1" applyBorder="1" applyAlignment="1" applyProtection="1">
      <alignment horizontal="center" wrapText="1"/>
    </xf>
    <xf numFmtId="0" fontId="1" fillId="7" borderId="35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 wrapText="1"/>
    </xf>
    <xf numFmtId="43" fontId="2" fillId="7" borderId="37" xfId="2" applyFont="1" applyFill="1" applyBorder="1" applyAlignment="1" applyProtection="1">
      <alignment horizontal="center" wrapText="1"/>
    </xf>
    <xf numFmtId="43" fontId="2" fillId="7" borderId="38" xfId="2" applyFont="1" applyFill="1" applyBorder="1" applyAlignment="1" applyProtection="1">
      <alignment horizontal="center" wrapText="1"/>
    </xf>
    <xf numFmtId="43" fontId="2" fillId="7" borderId="35" xfId="2" applyFont="1" applyFill="1" applyBorder="1" applyAlignment="1" applyProtection="1">
      <alignment horizontal="center" wrapText="1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indent="1"/>
    </xf>
    <xf numFmtId="17" fontId="3" fillId="0" borderId="0" xfId="0" applyNumberFormat="1" applyFont="1" applyBorder="1" applyAlignment="1" applyProtection="1"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24" xfId="0" applyFont="1" applyBorder="1" applyAlignment="1" applyProtection="1">
      <alignment horizontal="center" wrapText="1"/>
      <protection locked="0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>
      <alignment horizontal="right"/>
    </xf>
    <xf numFmtId="166" fontId="5" fillId="0" borderId="0" xfId="0" applyNumberFormat="1" applyFont="1" applyBorder="1" applyAlignment="1" applyProtection="1">
      <alignment horizontal="center"/>
      <protection locked="0"/>
    </xf>
    <xf numFmtId="0" fontId="21" fillId="0" borderId="0" xfId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right" indent="1"/>
    </xf>
    <xf numFmtId="17" fontId="3" fillId="0" borderId="1" xfId="0" applyNumberFormat="1" applyFont="1" applyBorder="1" applyAlignment="1" applyProtection="1"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1" xfId="0" applyNumberFormat="1" applyFont="1" applyBorder="1" applyAlignment="1" applyProtection="1">
      <alignment horizontal="center"/>
      <protection locked="0"/>
    </xf>
    <xf numFmtId="166" fontId="0" fillId="0" borderId="11" xfId="0" applyNumberFormat="1" applyBorder="1" applyAlignment="1" applyProtection="1">
      <alignment horizontal="center"/>
      <protection locked="0"/>
    </xf>
    <xf numFmtId="166" fontId="5" fillId="0" borderId="0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167" fontId="3" fillId="0" borderId="1" xfId="0" applyNumberFormat="1" applyFont="1" applyBorder="1" applyAlignment="1" applyProtection="1">
      <alignment horizontal="center"/>
      <protection locked="0"/>
    </xf>
    <xf numFmtId="0" fontId="21" fillId="0" borderId="11" xfId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protection locked="0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12" xfId="0" applyFont="1" applyBorder="1" applyAlignment="1" applyProtection="1">
      <alignment horizontal="center" wrapText="1"/>
    </xf>
    <xf numFmtId="0" fontId="7" fillId="0" borderId="9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2" fontId="5" fillId="4" borderId="1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17" fillId="5" borderId="1" xfId="0" applyFont="1" applyFill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17" fillId="5" borderId="11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22"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strike val="0"/>
        <color theme="2" tint="-0.24994659260841701"/>
      </font>
      <fill>
        <patternFill patternType="solid">
          <bgColor theme="2" tint="-9.9948118533890809E-2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strike val="0"/>
        <color theme="2" tint="-0.24994659260841701"/>
      </font>
      <fill>
        <patternFill patternType="solid">
          <bgColor theme="2" tint="-9.9948118533890809E-2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strike val="0"/>
        <condense val="0"/>
        <extend val="0"/>
        <u val="none"/>
        <color indexed="9"/>
      </font>
      <fill>
        <patternFill>
          <bgColor indexed="63"/>
        </patternFill>
      </fill>
      <border>
        <left/>
        <right/>
        <top/>
        <bottom style="thin">
          <color indexed="64"/>
        </bottom>
      </border>
    </dxf>
    <dxf>
      <font>
        <strike val="0"/>
        <color theme="2" tint="-0.24994659260841701"/>
      </font>
      <fill>
        <patternFill patternType="solid">
          <bgColor theme="2" tint="-9.9948118533890809E-2"/>
        </patternFill>
      </fill>
    </dxf>
    <dxf>
      <font>
        <strike val="0"/>
        <color theme="2" tint="-0.24994659260841701"/>
      </font>
      <fill>
        <patternFill patternType="solid">
          <bgColor theme="2" tint="-9.9948118533890809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190500</xdr:colOff>
      <xdr:row>4</xdr:row>
      <xdr:rowOff>20442</xdr:rowOff>
    </xdr:to>
    <xdr:pic>
      <xdr:nvPicPr>
        <xdr:cNvPr id="2" name="Picture 1" descr="http://intranet.nycboe.net/graphics/doe/images/downloadicons/downloads/DOELogo-Color-WhiteBG-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1115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190500</xdr:colOff>
      <xdr:row>4</xdr:row>
      <xdr:rowOff>20442</xdr:rowOff>
    </xdr:to>
    <xdr:pic>
      <xdr:nvPicPr>
        <xdr:cNvPr id="2" name="Picture 1" descr="http://intranet.nycboe.net/graphics/doe/images/downloadicons/downloads/DOELogo-Color-WhiteBG-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1115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238125</xdr:colOff>
      <xdr:row>4</xdr:row>
      <xdr:rowOff>20442</xdr:rowOff>
    </xdr:to>
    <xdr:pic>
      <xdr:nvPicPr>
        <xdr:cNvPr id="3" name="Picture 2" descr="http://intranet.nycboe.net/graphics/doe/images/downloadicons/downloads/DOELogo-Color-WhiteBG-v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1115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C192"/>
  <sheetViews>
    <sheetView showGridLines="0" tabSelected="1" topLeftCell="A16" zoomScaleNormal="100" workbookViewId="0">
      <selection activeCell="E30" sqref="E30:F30"/>
    </sheetView>
  </sheetViews>
  <sheetFormatPr defaultRowHeight="12.75" outlineLevelCol="1" x14ac:dyDescent="0.2"/>
  <cols>
    <col min="1" max="1" width="9.42578125" style="2" customWidth="1"/>
    <col min="2" max="3" width="9.42578125" style="2" hidden="1" customWidth="1" outlineLevel="1"/>
    <col min="4" max="4" width="10.140625" style="2" customWidth="1" collapsed="1"/>
    <col min="5" max="5" width="9.7109375" style="2" customWidth="1"/>
    <col min="6" max="6" width="5.42578125" style="2" hidden="1" customWidth="1"/>
    <col min="7" max="8" width="8.140625" style="45" hidden="1" customWidth="1"/>
    <col min="9" max="9" width="8.85546875" style="4" customWidth="1"/>
    <col min="10" max="13" width="13.140625" style="4" hidden="1" customWidth="1"/>
    <col min="14" max="14" width="7.85546875" style="4" bestFit="1" customWidth="1"/>
    <col min="15" max="15" width="9.42578125" style="4" customWidth="1"/>
    <col min="16" max="16" width="9.140625" style="2" hidden="1" customWidth="1" outlineLevel="1"/>
    <col min="17" max="17" width="9" style="2" hidden="1" customWidth="1" outlineLevel="1"/>
    <col min="18" max="18" width="12" style="131" bestFit="1" customWidth="1" collapsed="1"/>
    <col min="19" max="19" width="5.42578125" style="2" customWidth="1"/>
    <col min="20" max="20" width="6.140625" style="2" bestFit="1" customWidth="1"/>
    <col min="21" max="21" width="8.85546875" style="4" customWidth="1"/>
    <col min="22" max="22" width="7.7109375" style="4" bestFit="1" customWidth="1"/>
    <col min="23" max="23" width="7.85546875" style="4" hidden="1" customWidth="1"/>
    <col min="24" max="26" width="13.140625" style="4" hidden="1" customWidth="1"/>
    <col min="27" max="27" width="9.140625" style="62" hidden="1" customWidth="1"/>
    <col min="28" max="29" width="9.140625" style="63" hidden="1" customWidth="1"/>
    <col min="30" max="34" width="9.140625" style="62" customWidth="1"/>
    <col min="35" max="37" width="9.140625" style="2" customWidth="1"/>
    <col min="38" max="45" width="9.140625" style="2" hidden="1" customWidth="1" outlineLevel="1"/>
    <col min="46" max="46" width="9.140625" style="2" customWidth="1" collapsed="1"/>
    <col min="47" max="58" width="9.140625" style="2" customWidth="1"/>
    <col min="59" max="16384" width="9.140625" style="2"/>
  </cols>
  <sheetData>
    <row r="1" spans="1:263" ht="17.25" hidden="1" customHeight="1" x14ac:dyDescent="0.2">
      <c r="A1" s="171"/>
      <c r="B1" s="37"/>
      <c r="C1" s="37"/>
      <c r="D1" s="37"/>
      <c r="E1" s="37"/>
      <c r="F1" s="37"/>
      <c r="G1" s="172"/>
      <c r="H1" s="172"/>
      <c r="I1" s="173"/>
      <c r="J1" s="173"/>
      <c r="K1" s="173"/>
      <c r="L1" s="173"/>
      <c r="M1" s="173"/>
      <c r="N1" s="173"/>
      <c r="O1" s="173"/>
      <c r="P1" s="37"/>
      <c r="Q1" s="37"/>
      <c r="R1" s="174"/>
      <c r="S1" s="215"/>
      <c r="T1" s="215"/>
      <c r="U1" s="215"/>
      <c r="V1" s="175"/>
      <c r="W1" s="129"/>
      <c r="X1" s="20" t="s">
        <v>1</v>
      </c>
      <c r="AL1" s="27" t="s">
        <v>44</v>
      </c>
      <c r="AM1" s="28">
        <v>41820</v>
      </c>
      <c r="AN1" s="28">
        <v>42248</v>
      </c>
      <c r="AO1" s="2">
        <v>41.98</v>
      </c>
      <c r="AP1" s="2">
        <f>62.97/2</f>
        <v>31.484999999999999</v>
      </c>
      <c r="AQ1" s="2">
        <f>83.96/3</f>
        <v>27.986666666666665</v>
      </c>
      <c r="AR1" s="2">
        <f>94.45/4</f>
        <v>23.612500000000001</v>
      </c>
      <c r="AS1" s="2">
        <v>104.95</v>
      </c>
      <c r="BL1" s="27"/>
      <c r="BM1" s="28"/>
      <c r="BN1" s="28"/>
    </row>
    <row r="2" spans="1:263" ht="29.25" hidden="1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176"/>
      <c r="W2" s="130"/>
      <c r="X2" s="20" t="s">
        <v>2</v>
      </c>
      <c r="Y2" s="2"/>
      <c r="Z2" s="2"/>
      <c r="AB2" s="63">
        <v>0.25</v>
      </c>
      <c r="AL2" s="2" t="s">
        <v>46</v>
      </c>
      <c r="AM2" s="28">
        <v>42551</v>
      </c>
      <c r="AN2" s="58">
        <v>42979</v>
      </c>
      <c r="BL2" s="27"/>
      <c r="BM2" s="28"/>
      <c r="BN2" s="28"/>
      <c r="BO2"/>
      <c r="BP2"/>
      <c r="BQ2"/>
      <c r="BR2"/>
      <c r="BS2"/>
      <c r="BT2"/>
    </row>
    <row r="3" spans="1:263" ht="20.25" hidden="1" customHeight="1" x14ac:dyDescent="0.2">
      <c r="A3" s="217"/>
      <c r="B3" s="217"/>
      <c r="C3" s="217"/>
      <c r="D3" s="217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77"/>
      <c r="Q3" s="178"/>
      <c r="R3" s="219"/>
      <c r="S3" s="219"/>
      <c r="T3" s="8"/>
      <c r="U3" s="8"/>
      <c r="V3" s="8"/>
      <c r="W3" s="8"/>
      <c r="X3" s="20" t="s">
        <v>3</v>
      </c>
      <c r="Y3" s="22"/>
      <c r="Z3" s="22"/>
      <c r="AB3" s="63">
        <v>0.25347222222222221</v>
      </c>
      <c r="AL3" s="2" t="s">
        <v>46</v>
      </c>
      <c r="AM3" s="28">
        <v>42551</v>
      </c>
      <c r="AN3" s="58">
        <v>42979</v>
      </c>
      <c r="BM3" s="28"/>
      <c r="BN3" s="58"/>
      <c r="BO3"/>
      <c r="BP3"/>
      <c r="BQ3"/>
      <c r="BR3"/>
      <c r="BS3"/>
      <c r="BT3"/>
    </row>
    <row r="4" spans="1:263" ht="19.5" hidden="1" customHeight="1" x14ac:dyDescent="0.2">
      <c r="A4" s="239"/>
      <c r="B4" s="239"/>
      <c r="C4" s="239"/>
      <c r="D4" s="239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179" t="s">
        <v>25</v>
      </c>
      <c r="Q4" s="147"/>
      <c r="R4" s="237"/>
      <c r="S4" s="237"/>
      <c r="T4" s="237"/>
      <c r="U4" s="237"/>
      <c r="V4" s="90"/>
      <c r="W4" s="90"/>
      <c r="X4" s="20" t="s">
        <v>6</v>
      </c>
      <c r="Y4" s="2"/>
      <c r="Z4" s="2"/>
      <c r="AB4" s="63">
        <v>0.25694444444444448</v>
      </c>
      <c r="AO4" s="2" t="s">
        <v>47</v>
      </c>
      <c r="AP4" s="2" t="s">
        <v>48</v>
      </c>
      <c r="AQ4" s="2" t="s">
        <v>49</v>
      </c>
      <c r="AR4" s="2" t="s">
        <v>50</v>
      </c>
      <c r="AS4" s="2" t="s">
        <v>51</v>
      </c>
      <c r="BT4"/>
    </row>
    <row r="5" spans="1:263" ht="19.5" hidden="1" customHeight="1" x14ac:dyDescent="0.2">
      <c r="A5" s="220"/>
      <c r="B5" s="220"/>
      <c r="C5" s="220"/>
      <c r="D5" s="220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40"/>
      <c r="Q5" s="240"/>
      <c r="R5" s="237"/>
      <c r="S5" s="237"/>
      <c r="T5" s="237"/>
      <c r="U5" s="237"/>
      <c r="V5" s="90"/>
      <c r="W5" s="90"/>
      <c r="X5" s="2"/>
      <c r="Y5" s="2"/>
      <c r="Z5" s="2"/>
      <c r="AB5" s="63">
        <v>0.26041666666666669</v>
      </c>
      <c r="BL5"/>
      <c r="BM5"/>
      <c r="BN5"/>
      <c r="BO5"/>
      <c r="BP5"/>
      <c r="BQ5"/>
      <c r="BR5"/>
      <c r="BS5"/>
      <c r="BT5"/>
    </row>
    <row r="6" spans="1:263" ht="19.5" hidden="1" customHeight="1" x14ac:dyDescent="0.2">
      <c r="A6" s="220"/>
      <c r="B6" s="220"/>
      <c r="C6" s="220"/>
      <c r="D6" s="220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91"/>
      <c r="W6" s="91"/>
      <c r="X6" s="2"/>
      <c r="Y6" s="2"/>
      <c r="Z6" s="2"/>
      <c r="AB6" s="63">
        <v>0.2638888888888889</v>
      </c>
      <c r="BL6"/>
      <c r="BM6"/>
      <c r="BN6"/>
      <c r="BO6"/>
      <c r="BP6"/>
      <c r="BQ6"/>
      <c r="BR6"/>
      <c r="BS6"/>
      <c r="BT6"/>
    </row>
    <row r="7" spans="1:263" ht="19.5" hidden="1" customHeight="1" x14ac:dyDescent="0.2">
      <c r="A7" s="180"/>
      <c r="B7" s="181"/>
      <c r="C7" s="181"/>
      <c r="D7" s="181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91"/>
      <c r="W7" s="91"/>
      <c r="X7" s="2"/>
      <c r="Y7" s="2"/>
      <c r="Z7" s="2"/>
      <c r="AB7" s="63">
        <v>0.2673611111111111</v>
      </c>
      <c r="BL7"/>
      <c r="BM7"/>
      <c r="BN7"/>
      <c r="BO7"/>
      <c r="BP7"/>
      <c r="BQ7"/>
      <c r="BR7"/>
      <c r="BS7"/>
      <c r="BT7"/>
    </row>
    <row r="8" spans="1:263" ht="19.5" hidden="1" customHeight="1" x14ac:dyDescent="0.2">
      <c r="A8" s="220"/>
      <c r="B8" s="220"/>
      <c r="C8" s="220"/>
      <c r="D8" s="220"/>
      <c r="E8" s="242"/>
      <c r="F8" s="242"/>
      <c r="G8" s="242"/>
      <c r="H8" s="242"/>
      <c r="I8" s="242"/>
      <c r="J8" s="182"/>
      <c r="K8" s="182"/>
      <c r="L8" s="182"/>
      <c r="M8" s="182"/>
      <c r="N8" s="182"/>
      <c r="O8" s="183"/>
      <c r="P8" s="182"/>
      <c r="Q8" s="184"/>
      <c r="R8" s="241"/>
      <c r="S8" s="241"/>
      <c r="T8" s="241"/>
      <c r="U8" s="241"/>
      <c r="V8" s="92"/>
      <c r="W8" s="92"/>
      <c r="X8" s="2"/>
      <c r="Y8" s="2"/>
      <c r="Z8" s="2"/>
      <c r="AB8" s="63">
        <v>0.27083333333333331</v>
      </c>
      <c r="BL8"/>
      <c r="BM8"/>
      <c r="BN8"/>
      <c r="BO8"/>
      <c r="BP8"/>
      <c r="BQ8"/>
      <c r="BR8"/>
      <c r="BS8"/>
      <c r="BT8"/>
    </row>
    <row r="9" spans="1:263" ht="15" hidden="1" customHeight="1" x14ac:dyDescent="0.2">
      <c r="A9" s="185"/>
      <c r="B9" s="186"/>
      <c r="C9" s="186"/>
      <c r="D9" s="181"/>
      <c r="E9" s="11"/>
      <c r="F9" s="11"/>
      <c r="G9" s="47"/>
      <c r="H9" s="47"/>
      <c r="I9" s="11"/>
      <c r="J9" s="11"/>
      <c r="K9" s="11"/>
      <c r="L9" s="11"/>
      <c r="M9" s="11"/>
      <c r="N9" s="11"/>
      <c r="O9" s="11"/>
      <c r="P9" s="11"/>
      <c r="Q9" s="11"/>
      <c r="R9" s="169"/>
      <c r="S9" s="11"/>
      <c r="T9" s="148"/>
      <c r="U9" s="187"/>
      <c r="V9" s="173"/>
      <c r="X9" s="11"/>
      <c r="Y9" s="11"/>
      <c r="Z9" s="11"/>
      <c r="AB9" s="63">
        <v>0.27430555555555552</v>
      </c>
      <c r="BL9"/>
      <c r="BM9"/>
      <c r="BN9"/>
      <c r="BO9"/>
      <c r="BP9"/>
      <c r="BQ9"/>
      <c r="BR9"/>
      <c r="BS9"/>
      <c r="BT9"/>
    </row>
    <row r="10" spans="1:263" ht="31.5" hidden="1" customHeight="1" x14ac:dyDescent="0.2">
      <c r="A10" s="220"/>
      <c r="B10" s="220"/>
      <c r="C10" s="220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148"/>
      <c r="Q10" s="148"/>
      <c r="R10" s="169"/>
      <c r="S10" s="148"/>
      <c r="T10" s="91"/>
      <c r="U10" s="91"/>
      <c r="V10" s="56"/>
      <c r="W10" s="56"/>
      <c r="X10" s="2"/>
      <c r="Y10" s="2"/>
      <c r="Z10" s="2"/>
      <c r="AB10" s="63">
        <v>0.27777777777777779</v>
      </c>
      <c r="BL10"/>
      <c r="BM10"/>
      <c r="BN10"/>
      <c r="BO10"/>
      <c r="BP10"/>
      <c r="BQ10"/>
      <c r="BR10"/>
      <c r="BS10"/>
      <c r="BT10"/>
    </row>
    <row r="11" spans="1:263" ht="19.5" hidden="1" customHeight="1" x14ac:dyDescent="0.2">
      <c r="A11" s="220"/>
      <c r="B11" s="220"/>
      <c r="C11" s="220"/>
      <c r="D11" s="220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148"/>
      <c r="Q11" s="224"/>
      <c r="R11" s="224"/>
      <c r="S11" s="224"/>
      <c r="T11" s="224"/>
      <c r="U11" s="91"/>
      <c r="V11" s="56"/>
      <c r="W11" s="56"/>
      <c r="X11" s="2"/>
      <c r="Y11" s="2"/>
      <c r="Z11" s="2"/>
      <c r="AB11" s="63">
        <v>0.28125</v>
      </c>
      <c r="BL11"/>
      <c r="BM11"/>
      <c r="BN11"/>
      <c r="BO11"/>
      <c r="BP11"/>
      <c r="BQ11"/>
      <c r="BR11"/>
      <c r="BS11"/>
      <c r="BT11"/>
    </row>
    <row r="12" spans="1:263" ht="19.5" hidden="1" customHeight="1" x14ac:dyDescent="0.25">
      <c r="A12" s="220"/>
      <c r="B12" s="220"/>
      <c r="C12" s="220"/>
      <c r="D12" s="220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91"/>
      <c r="W12" s="91"/>
      <c r="X12" s="2"/>
      <c r="Y12" s="2"/>
      <c r="Z12" s="2"/>
      <c r="AB12" s="63">
        <v>0.28472222222222221</v>
      </c>
      <c r="BL12" s="99" t="s">
        <v>54</v>
      </c>
      <c r="BM12" s="99">
        <v>0.66</v>
      </c>
      <c r="BN12" s="100">
        <v>27.706799999999998</v>
      </c>
      <c r="BO12" s="100">
        <v>20.780100000000001</v>
      </c>
      <c r="BP12" s="100">
        <v>18.4712</v>
      </c>
      <c r="BQ12" s="100">
        <v>15.584250000000001</v>
      </c>
      <c r="BR12" s="100">
        <v>13.853400000000002</v>
      </c>
      <c r="BS12" s="100">
        <v>11.544500000000001</v>
      </c>
      <c r="BT12" s="100">
        <v>9.8952857142857162</v>
      </c>
    </row>
    <row r="13" spans="1:263" ht="19.5" hidden="1" customHeight="1" x14ac:dyDescent="0.2">
      <c r="A13" s="188"/>
      <c r="B13" s="181"/>
      <c r="C13" s="181"/>
      <c r="D13" s="181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91"/>
      <c r="W13" s="91"/>
      <c r="X13" s="2"/>
      <c r="Y13" s="2"/>
      <c r="Z13" s="2"/>
      <c r="AB13" s="63">
        <v>0.28819444444444448</v>
      </c>
    </row>
    <row r="14" spans="1:263" ht="19.5" hidden="1" customHeight="1" x14ac:dyDescent="0.2">
      <c r="A14" s="220"/>
      <c r="B14" s="220"/>
      <c r="C14" s="220"/>
      <c r="D14" s="220"/>
      <c r="E14" s="224"/>
      <c r="F14" s="224"/>
      <c r="G14" s="224"/>
      <c r="H14" s="224"/>
      <c r="I14" s="224"/>
      <c r="J14" s="11"/>
      <c r="K14" s="11"/>
      <c r="L14" s="11"/>
      <c r="M14" s="11"/>
      <c r="N14" s="11"/>
      <c r="O14" s="11"/>
      <c r="P14" s="11"/>
      <c r="Q14" s="11"/>
      <c r="R14" s="169"/>
      <c r="S14" s="11"/>
      <c r="T14" s="91"/>
      <c r="U14" s="91"/>
      <c r="V14" s="56"/>
      <c r="W14" s="56"/>
      <c r="X14" s="55"/>
      <c r="Y14" s="55"/>
      <c r="Z14" s="55"/>
      <c r="AB14" s="63">
        <v>0.29166666666666669</v>
      </c>
    </row>
    <row r="15" spans="1:263" ht="19.5" hidden="1" customHeight="1" x14ac:dyDescent="0.2">
      <c r="A15" s="220"/>
      <c r="B15" s="220"/>
      <c r="C15" s="220"/>
      <c r="D15" s="220"/>
      <c r="E15" s="224"/>
      <c r="F15" s="224"/>
      <c r="G15" s="224"/>
      <c r="H15" s="224"/>
      <c r="I15" s="224"/>
      <c r="J15" s="181"/>
      <c r="K15" s="181"/>
      <c r="L15" s="181"/>
      <c r="M15" s="181"/>
      <c r="N15" s="181"/>
      <c r="O15" s="181"/>
      <c r="P15" s="11"/>
      <c r="Q15" s="11"/>
      <c r="R15" s="169"/>
      <c r="S15" s="11"/>
      <c r="T15" s="91"/>
      <c r="U15" s="149"/>
      <c r="V15" s="57"/>
      <c r="W15" s="57"/>
      <c r="X15" s="55"/>
      <c r="Y15" s="55"/>
      <c r="Z15" s="55"/>
      <c r="AB15" s="63">
        <v>0.2951388888888889</v>
      </c>
    </row>
    <row r="16" spans="1:263" s="34" customFormat="1" ht="9" customHeight="1" thickBot="1" x14ac:dyDescent="0.25">
      <c r="A16" s="81"/>
      <c r="B16" s="80"/>
      <c r="C16" s="80"/>
      <c r="D16" s="79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7"/>
      <c r="U16" s="78"/>
      <c r="V16" s="78"/>
      <c r="W16" s="78"/>
      <c r="AA16" s="64"/>
      <c r="AB16" s="63">
        <v>0.2986111111111111</v>
      </c>
      <c r="AC16" s="65"/>
      <c r="AD16" s="64"/>
      <c r="AE16" s="64"/>
      <c r="AF16" s="64"/>
      <c r="AG16" s="64"/>
      <c r="AH16" s="64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</row>
    <row r="17" spans="1:263" ht="3.75" hidden="1" customHeight="1" x14ac:dyDescent="0.2">
      <c r="A17" s="222"/>
      <c r="B17" s="222"/>
      <c r="C17" s="222"/>
      <c r="D17" s="222"/>
      <c r="E17" s="222"/>
      <c r="F17" s="222"/>
      <c r="G17" s="222"/>
      <c r="H17" s="222"/>
      <c r="I17" s="222"/>
      <c r="J17" s="223"/>
      <c r="K17" s="223"/>
      <c r="L17" s="223"/>
      <c r="M17" s="223"/>
      <c r="N17" s="222"/>
      <c r="O17" s="222"/>
      <c r="P17" s="222"/>
      <c r="Q17" s="222"/>
      <c r="R17" s="222"/>
      <c r="S17" s="222"/>
      <c r="T17" s="222"/>
      <c r="X17" s="2"/>
      <c r="Y17" s="2"/>
      <c r="Z17" s="2"/>
      <c r="AA17" s="64"/>
      <c r="AB17" s="63">
        <v>0.30208333333333331</v>
      </c>
      <c r="AC17" s="65"/>
      <c r="AD17" s="64"/>
      <c r="AE17" s="64"/>
      <c r="AF17" s="64"/>
      <c r="AG17" s="64"/>
      <c r="AH17" s="64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</row>
    <row r="18" spans="1:263" ht="13.5" customHeight="1" x14ac:dyDescent="0.2">
      <c r="A18" s="227" t="s">
        <v>13</v>
      </c>
      <c r="B18" s="228"/>
      <c r="C18" s="228"/>
      <c r="D18" s="228"/>
      <c r="E18" s="228"/>
      <c r="F18" s="228"/>
      <c r="G18" s="228"/>
      <c r="H18" s="228"/>
      <c r="I18" s="229"/>
      <c r="J18" s="29"/>
      <c r="K18" s="60"/>
      <c r="L18" s="60"/>
      <c r="M18" s="21"/>
      <c r="N18" s="200"/>
      <c r="O18" s="227" t="s">
        <v>13</v>
      </c>
      <c r="P18" s="228"/>
      <c r="Q18" s="228"/>
      <c r="R18" s="228"/>
      <c r="S18" s="228"/>
      <c r="T18" s="228"/>
      <c r="U18" s="228"/>
      <c r="V18" s="210"/>
      <c r="W18" s="194"/>
      <c r="X18" s="29"/>
      <c r="Y18" s="60"/>
      <c r="Z18" s="101"/>
      <c r="AA18" s="66"/>
      <c r="AB18" s="63">
        <v>0.30555555555555552</v>
      </c>
      <c r="AC18" s="65"/>
      <c r="AD18" s="64"/>
      <c r="AE18" s="64"/>
      <c r="AF18" s="64"/>
      <c r="AG18" s="64"/>
      <c r="AH18" s="64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</row>
    <row r="19" spans="1:263" s="5" customFormat="1" ht="42.75" customHeight="1" thickBot="1" x14ac:dyDescent="0.25">
      <c r="A19" s="191" t="s">
        <v>14</v>
      </c>
      <c r="B19" s="151" t="s">
        <v>19</v>
      </c>
      <c r="C19" s="151" t="s">
        <v>20</v>
      </c>
      <c r="D19" s="152" t="s">
        <v>15</v>
      </c>
      <c r="E19" s="230" t="s">
        <v>16</v>
      </c>
      <c r="F19" s="231"/>
      <c r="G19" s="153" t="s">
        <v>0</v>
      </c>
      <c r="H19" s="154"/>
      <c r="I19" s="155" t="s">
        <v>39</v>
      </c>
      <c r="J19" s="156" t="s">
        <v>41</v>
      </c>
      <c r="K19" s="157" t="s">
        <v>43</v>
      </c>
      <c r="L19" s="157" t="s">
        <v>63</v>
      </c>
      <c r="M19" s="196"/>
      <c r="N19" s="201" t="s">
        <v>53</v>
      </c>
      <c r="O19" s="191" t="s">
        <v>14</v>
      </c>
      <c r="P19" s="151" t="s">
        <v>19</v>
      </c>
      <c r="Q19" s="151" t="s">
        <v>20</v>
      </c>
      <c r="R19" s="152" t="s">
        <v>15</v>
      </c>
      <c r="S19" s="232" t="s">
        <v>16</v>
      </c>
      <c r="T19" s="233"/>
      <c r="U19" s="205" t="s">
        <v>39</v>
      </c>
      <c r="V19" s="211" t="s">
        <v>53</v>
      </c>
      <c r="W19" s="195"/>
      <c r="X19" s="156" t="s">
        <v>22</v>
      </c>
      <c r="Y19" s="157" t="s">
        <v>23</v>
      </c>
      <c r="Z19" s="157" t="s">
        <v>56</v>
      </c>
      <c r="AA19" s="66"/>
      <c r="AB19" s="63">
        <v>0.30902777777777779</v>
      </c>
      <c r="AC19" s="67"/>
      <c r="AD19" s="66"/>
      <c r="AE19" s="66"/>
      <c r="AF19" s="64"/>
      <c r="AG19" s="66"/>
      <c r="AH19" s="66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</row>
    <row r="20" spans="1:263" ht="18.75" customHeight="1" x14ac:dyDescent="0.2">
      <c r="A20" s="158">
        <v>42705</v>
      </c>
      <c r="B20" s="159">
        <v>0.41666666666666669</v>
      </c>
      <c r="C20" s="159">
        <v>0.45833333333333331</v>
      </c>
      <c r="D20" s="160">
        <v>30</v>
      </c>
      <c r="E20" s="234">
        <v>1</v>
      </c>
      <c r="F20" s="234"/>
      <c r="G20" s="161"/>
      <c r="H20" s="161">
        <f t="shared" ref="H20:H25" si="0">VALUE(D20)</f>
        <v>30</v>
      </c>
      <c r="I20" s="192">
        <f t="shared" ref="I20:I40" si="1">IF(J20&lt;&gt;"",J20,IF(K20&lt;&gt;"",K20,IF(M20&lt;&gt;"",M20,"")))</f>
        <v>20.99</v>
      </c>
      <c r="J20" s="189" t="str">
        <f t="shared" ref="J20:J40" si="2">IF(AND(A20&gt;$AM$1,A20&lt;$AN$1),IF(D20&lt;&gt;"",IF(E20=1,41.98, IF(E20=2,(62.97/2), IF(E20=3,83.96/3, IF(E20=4,94.45/4, IF(E20&gt;4,104.95/E20,"")))))*(D20/60),""),"")</f>
        <v/>
      </c>
      <c r="K20" s="162">
        <f t="shared" ref="K20:K40" si="3">IF(AND(A20&gt;$AM$2,A20&lt;$AN$2),IF(D20&lt;&gt;"",IF(E20=1,41.98, IF(E20=2,(62.97/2), IF(E20=3,83.96/3, IF(E20=4,94.45/4, IF(E20&gt;4,104.95/E20,"")))))*(D20/60),""),"")</f>
        <v>20.99</v>
      </c>
      <c r="L20" s="162">
        <f t="shared" ref="L20:L40" si="4">IF(AND(A20&gt;$AM$2,A20&lt;$AN$2),IF(D20&lt;&gt;"",IF(E20=1,33, IF(E20=2,25, IF(E20=3,20, IF(E20=4,16.25, IF(E20=5,14, IF(E20=6,11.67, IF(E20&gt;6,10)))))))*(D20/60),""),"")</f>
        <v>16.5</v>
      </c>
      <c r="M20" s="197"/>
      <c r="N20" s="202">
        <f t="shared" ref="N20:N40" si="5">L20</f>
        <v>16.5</v>
      </c>
      <c r="O20" s="158">
        <v>42705</v>
      </c>
      <c r="P20" s="159"/>
      <c r="Q20" s="159"/>
      <c r="R20" s="160">
        <v>45</v>
      </c>
      <c r="S20" s="234">
        <v>1</v>
      </c>
      <c r="T20" s="234"/>
      <c r="U20" s="206">
        <f>IF(X20&lt;&gt;"",X20,IF(Y20&lt;&gt;"",Y20,IF(Z20&lt;&gt;"",Z20,"")))</f>
        <v>31.484999999999999</v>
      </c>
      <c r="V20" s="202">
        <f>Z20</f>
        <v>24.75</v>
      </c>
      <c r="W20" s="170">
        <f>VALUE(R20)</f>
        <v>45</v>
      </c>
      <c r="X20" s="33" t="str">
        <f t="shared" ref="X20:X31" si="6">IF(AND(O20&gt;$AM$1,O20&lt;$AN$1),IF(R20&lt;&gt;"",IF(S20=1,41.98, IF(S20=2,(62.97/2), IF(S20=3,83.96/3, IF(S20=4,94.45/4, IF(S20&gt;4,104.95/S20,"")))))*(R20/60),""),"")</f>
        <v/>
      </c>
      <c r="Y20" s="33">
        <f t="shared" ref="Y20:Y40" si="7">IF(AND(O20&gt;$AM$2,O20&lt;$AN$2),IF(R20&lt;&gt;"",IF(S20=1,41.98, IF(S20=2,(62.97/2), IF(S20=3,83.96/3, IF(S20=4,94.45/4, IF(S20&gt;4,104.95/S20,"")))))*(R20/60),""),"")</f>
        <v>31.484999999999999</v>
      </c>
      <c r="Z20" s="115">
        <f t="shared" ref="Z20:Z40" si="8">IF(AND(O20&gt;$AM$2,O20&lt;$AN$2),IF(R20&lt;&gt;"",IF(S20=1,33, IF(S20=2,25, IF(S20=3,20, IF(S20=4,16.25, IF(S20=5,14, IF(S20=6,11.67, IF(S20&gt;6,10)))))))*(R20/60),""),"")</f>
        <v>24.75</v>
      </c>
      <c r="AB20" s="63">
        <v>0.3125</v>
      </c>
    </row>
    <row r="21" spans="1:263" ht="18.75" customHeight="1" x14ac:dyDescent="0.2">
      <c r="A21" s="163">
        <v>42705</v>
      </c>
      <c r="B21" s="128"/>
      <c r="C21" s="128"/>
      <c r="D21" s="150">
        <v>30</v>
      </c>
      <c r="E21" s="235">
        <v>2</v>
      </c>
      <c r="F21" s="235"/>
      <c r="G21" s="49"/>
      <c r="H21" s="49">
        <f t="shared" si="0"/>
        <v>30</v>
      </c>
      <c r="I21" s="143">
        <f t="shared" si="1"/>
        <v>15.7425</v>
      </c>
      <c r="J21" s="114" t="str">
        <f t="shared" si="2"/>
        <v/>
      </c>
      <c r="K21" s="115">
        <f t="shared" si="3"/>
        <v>15.7425</v>
      </c>
      <c r="L21" s="115">
        <f t="shared" si="4"/>
        <v>12.5</v>
      </c>
      <c r="M21" s="198"/>
      <c r="N21" s="203">
        <f t="shared" si="5"/>
        <v>12.5</v>
      </c>
      <c r="O21" s="163">
        <v>42705</v>
      </c>
      <c r="P21" s="128"/>
      <c r="Q21" s="128"/>
      <c r="R21" s="150">
        <v>45</v>
      </c>
      <c r="S21" s="235">
        <v>2</v>
      </c>
      <c r="T21" s="235"/>
      <c r="U21" s="207">
        <f t="shared" ref="U21:U40" si="9">IF(X21&lt;&gt;"",X21,IF(Y21&lt;&gt;"",Y21,IF(Z21&lt;&gt;"",Z21,"")))</f>
        <v>23.61375</v>
      </c>
      <c r="V21" s="203">
        <f t="shared" ref="V21:V30" si="10">Z21</f>
        <v>18.75</v>
      </c>
      <c r="W21" s="170">
        <f t="shared" ref="W21:W40" si="11">VALUE(R21)</f>
        <v>45</v>
      </c>
      <c r="X21" s="33" t="str">
        <f t="shared" si="6"/>
        <v/>
      </c>
      <c r="Y21" s="33">
        <f t="shared" si="7"/>
        <v>23.61375</v>
      </c>
      <c r="Z21" s="115">
        <f t="shared" si="8"/>
        <v>18.75</v>
      </c>
      <c r="AA21" s="66"/>
      <c r="AB21" s="63">
        <v>0.31597222222222221</v>
      </c>
    </row>
    <row r="22" spans="1:263" ht="18.75" customHeight="1" x14ac:dyDescent="0.2">
      <c r="A22" s="163">
        <v>42705</v>
      </c>
      <c r="B22" s="128"/>
      <c r="C22" s="128"/>
      <c r="D22" s="150">
        <v>30</v>
      </c>
      <c r="E22" s="235">
        <v>3</v>
      </c>
      <c r="F22" s="235"/>
      <c r="G22" s="49"/>
      <c r="H22" s="49">
        <f t="shared" si="0"/>
        <v>30</v>
      </c>
      <c r="I22" s="143">
        <f t="shared" si="1"/>
        <v>13.993333333333332</v>
      </c>
      <c r="J22" s="114" t="str">
        <f t="shared" si="2"/>
        <v/>
      </c>
      <c r="K22" s="115">
        <f t="shared" si="3"/>
        <v>13.993333333333332</v>
      </c>
      <c r="L22" s="115">
        <f t="shared" si="4"/>
        <v>10</v>
      </c>
      <c r="M22" s="198"/>
      <c r="N22" s="203">
        <f t="shared" si="5"/>
        <v>10</v>
      </c>
      <c r="O22" s="163">
        <v>42705</v>
      </c>
      <c r="P22" s="128"/>
      <c r="Q22" s="128"/>
      <c r="R22" s="150">
        <v>45</v>
      </c>
      <c r="S22" s="235">
        <v>3</v>
      </c>
      <c r="T22" s="235"/>
      <c r="U22" s="207">
        <f t="shared" si="9"/>
        <v>20.99</v>
      </c>
      <c r="V22" s="203">
        <f t="shared" si="10"/>
        <v>15</v>
      </c>
      <c r="W22" s="170">
        <f t="shared" si="11"/>
        <v>45</v>
      </c>
      <c r="X22" s="33" t="str">
        <f t="shared" si="6"/>
        <v/>
      </c>
      <c r="Y22" s="33">
        <f t="shared" si="7"/>
        <v>20.99</v>
      </c>
      <c r="Z22" s="115">
        <f t="shared" si="8"/>
        <v>15</v>
      </c>
      <c r="AB22" s="63">
        <v>0.31944444444444448</v>
      </c>
    </row>
    <row r="23" spans="1:263" ht="18.75" customHeight="1" x14ac:dyDescent="0.2">
      <c r="A23" s="163">
        <v>42705</v>
      </c>
      <c r="B23" s="128"/>
      <c r="C23" s="128"/>
      <c r="D23" s="150">
        <v>30</v>
      </c>
      <c r="E23" s="235">
        <v>4</v>
      </c>
      <c r="F23" s="235"/>
      <c r="G23" s="49"/>
      <c r="H23" s="49">
        <f t="shared" si="0"/>
        <v>30</v>
      </c>
      <c r="I23" s="143">
        <f t="shared" si="1"/>
        <v>11.80625</v>
      </c>
      <c r="J23" s="114" t="str">
        <f t="shared" si="2"/>
        <v/>
      </c>
      <c r="K23" s="115">
        <f t="shared" si="3"/>
        <v>11.80625</v>
      </c>
      <c r="L23" s="115">
        <f t="shared" si="4"/>
        <v>8.125</v>
      </c>
      <c r="M23" s="198"/>
      <c r="N23" s="203">
        <f t="shared" si="5"/>
        <v>8.125</v>
      </c>
      <c r="O23" s="163">
        <v>42705</v>
      </c>
      <c r="P23" s="128"/>
      <c r="Q23" s="128"/>
      <c r="R23" s="150">
        <v>45</v>
      </c>
      <c r="S23" s="235">
        <v>4</v>
      </c>
      <c r="T23" s="235"/>
      <c r="U23" s="207">
        <f t="shared" si="9"/>
        <v>17.709375000000001</v>
      </c>
      <c r="V23" s="203">
        <f t="shared" si="10"/>
        <v>12.1875</v>
      </c>
      <c r="W23" s="170">
        <f t="shared" si="11"/>
        <v>45</v>
      </c>
      <c r="X23" s="33" t="str">
        <f t="shared" si="6"/>
        <v/>
      </c>
      <c r="Y23" s="33">
        <f t="shared" si="7"/>
        <v>17.709375000000001</v>
      </c>
      <c r="Z23" s="115">
        <f t="shared" si="8"/>
        <v>12.1875</v>
      </c>
      <c r="AB23" s="63">
        <v>0.32291666666666669</v>
      </c>
    </row>
    <row r="24" spans="1:263" ht="18.75" customHeight="1" x14ac:dyDescent="0.2">
      <c r="A24" s="163">
        <v>42705</v>
      </c>
      <c r="B24" s="128"/>
      <c r="C24" s="128"/>
      <c r="D24" s="150">
        <v>30</v>
      </c>
      <c r="E24" s="235">
        <v>5</v>
      </c>
      <c r="F24" s="235"/>
      <c r="G24" s="49"/>
      <c r="H24" s="49">
        <f t="shared" si="0"/>
        <v>30</v>
      </c>
      <c r="I24" s="143">
        <f t="shared" si="1"/>
        <v>10.495000000000001</v>
      </c>
      <c r="J24" s="114" t="str">
        <f t="shared" si="2"/>
        <v/>
      </c>
      <c r="K24" s="115">
        <f t="shared" si="3"/>
        <v>10.495000000000001</v>
      </c>
      <c r="L24" s="115">
        <f t="shared" si="4"/>
        <v>7</v>
      </c>
      <c r="M24" s="198"/>
      <c r="N24" s="203">
        <f t="shared" si="5"/>
        <v>7</v>
      </c>
      <c r="O24" s="163">
        <v>42705</v>
      </c>
      <c r="P24" s="128"/>
      <c r="Q24" s="128"/>
      <c r="R24" s="150">
        <v>45</v>
      </c>
      <c r="S24" s="235">
        <v>5</v>
      </c>
      <c r="T24" s="235"/>
      <c r="U24" s="207">
        <f t="shared" si="9"/>
        <v>15.742500000000001</v>
      </c>
      <c r="V24" s="203">
        <f t="shared" si="10"/>
        <v>10.5</v>
      </c>
      <c r="W24" s="170">
        <f t="shared" si="11"/>
        <v>45</v>
      </c>
      <c r="X24" s="33" t="str">
        <f t="shared" si="6"/>
        <v/>
      </c>
      <c r="Y24" s="33">
        <f t="shared" si="7"/>
        <v>15.742500000000001</v>
      </c>
      <c r="Z24" s="115">
        <f t="shared" si="8"/>
        <v>10.5</v>
      </c>
      <c r="AB24" s="63">
        <v>0.3263888888888889</v>
      </c>
    </row>
    <row r="25" spans="1:263" ht="18.75" customHeight="1" x14ac:dyDescent="0.2">
      <c r="A25" s="163">
        <v>42705</v>
      </c>
      <c r="B25" s="128"/>
      <c r="C25" s="128"/>
      <c r="D25" s="150">
        <v>30</v>
      </c>
      <c r="E25" s="235">
        <v>6</v>
      </c>
      <c r="F25" s="235"/>
      <c r="G25" s="49"/>
      <c r="H25" s="49">
        <f t="shared" si="0"/>
        <v>30</v>
      </c>
      <c r="I25" s="143">
        <f t="shared" si="1"/>
        <v>8.7458333333333336</v>
      </c>
      <c r="J25" s="114" t="str">
        <f t="shared" si="2"/>
        <v/>
      </c>
      <c r="K25" s="115">
        <f t="shared" si="3"/>
        <v>8.7458333333333336</v>
      </c>
      <c r="L25" s="115">
        <f t="shared" si="4"/>
        <v>5.835</v>
      </c>
      <c r="M25" s="198"/>
      <c r="N25" s="203">
        <f t="shared" si="5"/>
        <v>5.835</v>
      </c>
      <c r="O25" s="163">
        <v>42705</v>
      </c>
      <c r="P25" s="128"/>
      <c r="Q25" s="128"/>
      <c r="R25" s="150">
        <v>45</v>
      </c>
      <c r="S25" s="235">
        <v>6</v>
      </c>
      <c r="T25" s="235"/>
      <c r="U25" s="207">
        <f t="shared" si="9"/>
        <v>13.11875</v>
      </c>
      <c r="V25" s="203">
        <f t="shared" si="10"/>
        <v>8.7524999999999995</v>
      </c>
      <c r="W25" s="170">
        <f t="shared" si="11"/>
        <v>45</v>
      </c>
      <c r="X25" s="33" t="str">
        <f t="shared" si="6"/>
        <v/>
      </c>
      <c r="Y25" s="33">
        <f t="shared" si="7"/>
        <v>13.11875</v>
      </c>
      <c r="Z25" s="115">
        <f t="shared" si="8"/>
        <v>8.7524999999999995</v>
      </c>
      <c r="AB25" s="63">
        <v>0.3298611111111111</v>
      </c>
    </row>
    <row r="26" spans="1:263" ht="18.75" customHeight="1" thickBot="1" x14ac:dyDescent="0.25">
      <c r="A26" s="164">
        <v>42705</v>
      </c>
      <c r="B26" s="165"/>
      <c r="C26" s="165"/>
      <c r="D26" s="166">
        <v>30</v>
      </c>
      <c r="E26" s="236">
        <v>7</v>
      </c>
      <c r="F26" s="236"/>
      <c r="G26" s="167"/>
      <c r="H26" s="167">
        <f t="shared" ref="H26:H40" si="12">VALUE(D26)</f>
        <v>30</v>
      </c>
      <c r="I26" s="193">
        <f t="shared" si="1"/>
        <v>7.4964285714285719</v>
      </c>
      <c r="J26" s="190" t="str">
        <f t="shared" si="2"/>
        <v/>
      </c>
      <c r="K26" s="168">
        <f t="shared" si="3"/>
        <v>7.4964285714285719</v>
      </c>
      <c r="L26" s="168">
        <f t="shared" si="4"/>
        <v>5</v>
      </c>
      <c r="M26" s="199"/>
      <c r="N26" s="204">
        <f t="shared" si="5"/>
        <v>5</v>
      </c>
      <c r="O26" s="164">
        <v>42705</v>
      </c>
      <c r="P26" s="165"/>
      <c r="Q26" s="165"/>
      <c r="R26" s="166">
        <v>45</v>
      </c>
      <c r="S26" s="236">
        <v>7</v>
      </c>
      <c r="T26" s="236"/>
      <c r="U26" s="208">
        <f t="shared" si="9"/>
        <v>11.244642857142857</v>
      </c>
      <c r="V26" s="204">
        <f t="shared" si="10"/>
        <v>7.5</v>
      </c>
      <c r="W26" s="170">
        <f t="shared" si="11"/>
        <v>45</v>
      </c>
      <c r="X26" s="33" t="str">
        <f t="shared" si="6"/>
        <v/>
      </c>
      <c r="Y26" s="33">
        <f t="shared" si="7"/>
        <v>11.244642857142857</v>
      </c>
      <c r="Z26" s="115">
        <f t="shared" si="8"/>
        <v>7.5</v>
      </c>
      <c r="AB26" s="63">
        <v>0.33333333333333331</v>
      </c>
    </row>
    <row r="27" spans="1:263" ht="18.75" customHeight="1" x14ac:dyDescent="0.2">
      <c r="A27" s="158">
        <v>42705</v>
      </c>
      <c r="B27" s="159"/>
      <c r="C27" s="159"/>
      <c r="D27" s="160">
        <v>35</v>
      </c>
      <c r="E27" s="234">
        <v>1</v>
      </c>
      <c r="F27" s="234"/>
      <c r="G27" s="161"/>
      <c r="H27" s="161">
        <f t="shared" si="12"/>
        <v>35</v>
      </c>
      <c r="I27" s="192">
        <f t="shared" si="1"/>
        <v>24.488333333333333</v>
      </c>
      <c r="J27" s="189" t="str">
        <f t="shared" si="2"/>
        <v/>
      </c>
      <c r="K27" s="162">
        <f t="shared" si="3"/>
        <v>24.488333333333333</v>
      </c>
      <c r="L27" s="162">
        <f t="shared" si="4"/>
        <v>19.25</v>
      </c>
      <c r="M27" s="197"/>
      <c r="N27" s="202">
        <f t="shared" si="5"/>
        <v>19.25</v>
      </c>
      <c r="O27" s="158">
        <v>42705</v>
      </c>
      <c r="P27" s="159"/>
      <c r="Q27" s="159"/>
      <c r="R27" s="160">
        <v>60</v>
      </c>
      <c r="S27" s="234">
        <v>1</v>
      </c>
      <c r="T27" s="234"/>
      <c r="U27" s="206">
        <f t="shared" si="9"/>
        <v>41.98</v>
      </c>
      <c r="V27" s="202">
        <f t="shared" si="10"/>
        <v>33</v>
      </c>
      <c r="W27" s="170">
        <f t="shared" si="11"/>
        <v>60</v>
      </c>
      <c r="X27" s="33" t="str">
        <f t="shared" si="6"/>
        <v/>
      </c>
      <c r="Y27" s="33">
        <f t="shared" si="7"/>
        <v>41.98</v>
      </c>
      <c r="Z27" s="115">
        <f t="shared" si="8"/>
        <v>33</v>
      </c>
      <c r="AB27" s="63">
        <v>0.33680555555555558</v>
      </c>
    </row>
    <row r="28" spans="1:263" ht="18.75" customHeight="1" x14ac:dyDescent="0.2">
      <c r="A28" s="163">
        <v>42705</v>
      </c>
      <c r="B28" s="128"/>
      <c r="C28" s="128"/>
      <c r="D28" s="150">
        <v>35</v>
      </c>
      <c r="E28" s="235">
        <v>2</v>
      </c>
      <c r="F28" s="235"/>
      <c r="G28" s="49"/>
      <c r="H28" s="49">
        <f t="shared" si="12"/>
        <v>35</v>
      </c>
      <c r="I28" s="143">
        <f t="shared" si="1"/>
        <v>18.366250000000001</v>
      </c>
      <c r="J28" s="114" t="str">
        <f t="shared" si="2"/>
        <v/>
      </c>
      <c r="K28" s="115">
        <f t="shared" si="3"/>
        <v>18.366250000000001</v>
      </c>
      <c r="L28" s="115">
        <f t="shared" si="4"/>
        <v>14.583333333333334</v>
      </c>
      <c r="M28" s="198"/>
      <c r="N28" s="203">
        <f t="shared" si="5"/>
        <v>14.583333333333334</v>
      </c>
      <c r="O28" s="163">
        <v>42705</v>
      </c>
      <c r="P28" s="128"/>
      <c r="Q28" s="128"/>
      <c r="R28" s="150">
        <v>60</v>
      </c>
      <c r="S28" s="235">
        <v>2</v>
      </c>
      <c r="T28" s="235"/>
      <c r="U28" s="207">
        <f t="shared" si="9"/>
        <v>31.484999999999999</v>
      </c>
      <c r="V28" s="203">
        <f t="shared" si="10"/>
        <v>25</v>
      </c>
      <c r="W28" s="170">
        <f t="shared" si="11"/>
        <v>60</v>
      </c>
      <c r="X28" s="33" t="str">
        <f t="shared" si="6"/>
        <v/>
      </c>
      <c r="Y28" s="33">
        <f t="shared" si="7"/>
        <v>31.484999999999999</v>
      </c>
      <c r="Z28" s="115">
        <f t="shared" si="8"/>
        <v>25</v>
      </c>
      <c r="AB28" s="63">
        <v>0.34027777777777773</v>
      </c>
    </row>
    <row r="29" spans="1:263" ht="18.75" customHeight="1" x14ac:dyDescent="0.2">
      <c r="A29" s="163">
        <v>42705</v>
      </c>
      <c r="B29" s="128"/>
      <c r="C29" s="128"/>
      <c r="D29" s="150">
        <v>35</v>
      </c>
      <c r="E29" s="235">
        <v>3</v>
      </c>
      <c r="F29" s="235"/>
      <c r="G29" s="49"/>
      <c r="H29" s="49">
        <f t="shared" si="12"/>
        <v>35</v>
      </c>
      <c r="I29" s="143">
        <f t="shared" si="1"/>
        <v>16.325555555555557</v>
      </c>
      <c r="J29" s="114" t="str">
        <f t="shared" si="2"/>
        <v/>
      </c>
      <c r="K29" s="115">
        <f t="shared" si="3"/>
        <v>16.325555555555557</v>
      </c>
      <c r="L29" s="115">
        <f t="shared" si="4"/>
        <v>11.666666666666668</v>
      </c>
      <c r="M29" s="198"/>
      <c r="N29" s="203">
        <f t="shared" si="5"/>
        <v>11.666666666666668</v>
      </c>
      <c r="O29" s="163">
        <v>42705</v>
      </c>
      <c r="P29" s="128"/>
      <c r="Q29" s="128"/>
      <c r="R29" s="150">
        <v>60</v>
      </c>
      <c r="S29" s="235">
        <v>3</v>
      </c>
      <c r="T29" s="235"/>
      <c r="U29" s="207">
        <f t="shared" si="9"/>
        <v>27.986666666666665</v>
      </c>
      <c r="V29" s="203">
        <f t="shared" si="10"/>
        <v>20</v>
      </c>
      <c r="W29" s="170">
        <f t="shared" si="11"/>
        <v>60</v>
      </c>
      <c r="X29" s="33" t="str">
        <f t="shared" si="6"/>
        <v/>
      </c>
      <c r="Y29" s="33">
        <f t="shared" si="7"/>
        <v>27.986666666666665</v>
      </c>
      <c r="Z29" s="115">
        <f t="shared" si="8"/>
        <v>20</v>
      </c>
      <c r="AB29" s="63">
        <v>0.34375</v>
      </c>
    </row>
    <row r="30" spans="1:263" ht="18.75" customHeight="1" x14ac:dyDescent="0.2">
      <c r="A30" s="163">
        <v>42705</v>
      </c>
      <c r="B30" s="128"/>
      <c r="C30" s="128"/>
      <c r="D30" s="150">
        <v>35</v>
      </c>
      <c r="E30" s="235">
        <v>4</v>
      </c>
      <c r="F30" s="235"/>
      <c r="G30" s="49"/>
      <c r="H30" s="49">
        <f t="shared" si="12"/>
        <v>35</v>
      </c>
      <c r="I30" s="143">
        <f t="shared" si="1"/>
        <v>13.773958333333335</v>
      </c>
      <c r="J30" s="114" t="str">
        <f t="shared" si="2"/>
        <v/>
      </c>
      <c r="K30" s="115">
        <f t="shared" si="3"/>
        <v>13.773958333333335</v>
      </c>
      <c r="L30" s="115">
        <f t="shared" si="4"/>
        <v>9.4791666666666679</v>
      </c>
      <c r="M30" s="198"/>
      <c r="N30" s="203">
        <f t="shared" si="5"/>
        <v>9.4791666666666679</v>
      </c>
      <c r="O30" s="163">
        <v>42705</v>
      </c>
      <c r="P30" s="128"/>
      <c r="Q30" s="128"/>
      <c r="R30" s="150">
        <v>60</v>
      </c>
      <c r="S30" s="235">
        <v>4</v>
      </c>
      <c r="T30" s="235"/>
      <c r="U30" s="207">
        <f t="shared" si="9"/>
        <v>23.612500000000001</v>
      </c>
      <c r="V30" s="203">
        <f t="shared" si="10"/>
        <v>16.25</v>
      </c>
      <c r="W30" s="170">
        <f t="shared" si="11"/>
        <v>60</v>
      </c>
      <c r="X30" s="33" t="str">
        <f t="shared" si="6"/>
        <v/>
      </c>
      <c r="Y30" s="33">
        <f t="shared" si="7"/>
        <v>23.612500000000001</v>
      </c>
      <c r="Z30" s="115">
        <f t="shared" si="8"/>
        <v>16.25</v>
      </c>
      <c r="AB30" s="63">
        <v>0.34722222222222227</v>
      </c>
    </row>
    <row r="31" spans="1:263" ht="18.75" customHeight="1" x14ac:dyDescent="0.2">
      <c r="A31" s="163">
        <v>42705</v>
      </c>
      <c r="B31" s="128"/>
      <c r="C31" s="128"/>
      <c r="D31" s="150">
        <v>35</v>
      </c>
      <c r="E31" s="235">
        <v>5</v>
      </c>
      <c r="F31" s="235"/>
      <c r="G31" s="49"/>
      <c r="H31" s="49">
        <f t="shared" si="12"/>
        <v>35</v>
      </c>
      <c r="I31" s="143">
        <f t="shared" si="1"/>
        <v>12.244166666666668</v>
      </c>
      <c r="J31" s="114" t="str">
        <f t="shared" si="2"/>
        <v/>
      </c>
      <c r="K31" s="115">
        <f t="shared" si="3"/>
        <v>12.244166666666668</v>
      </c>
      <c r="L31" s="115">
        <f t="shared" si="4"/>
        <v>8.1666666666666679</v>
      </c>
      <c r="M31" s="198"/>
      <c r="N31" s="203">
        <f t="shared" si="5"/>
        <v>8.1666666666666679</v>
      </c>
      <c r="O31" s="163">
        <v>42705</v>
      </c>
      <c r="P31" s="128"/>
      <c r="Q31" s="128"/>
      <c r="R31" s="150">
        <v>60</v>
      </c>
      <c r="S31" s="235">
        <v>5</v>
      </c>
      <c r="T31" s="235"/>
      <c r="U31" s="207">
        <f t="shared" si="9"/>
        <v>20.990000000000002</v>
      </c>
      <c r="V31" s="212">
        <f t="shared" ref="V31:V40" si="13">Z31</f>
        <v>14</v>
      </c>
      <c r="W31" s="170"/>
      <c r="X31" s="33" t="str">
        <f t="shared" si="6"/>
        <v/>
      </c>
      <c r="Y31" s="33">
        <f t="shared" si="7"/>
        <v>20.990000000000002</v>
      </c>
      <c r="Z31" s="115">
        <f t="shared" si="8"/>
        <v>14</v>
      </c>
      <c r="AB31" s="63">
        <v>0.35069444444444442</v>
      </c>
    </row>
    <row r="32" spans="1:263" ht="18.75" customHeight="1" x14ac:dyDescent="0.2">
      <c r="A32" s="163">
        <v>42705</v>
      </c>
      <c r="B32" s="128"/>
      <c r="C32" s="128"/>
      <c r="D32" s="150">
        <v>35</v>
      </c>
      <c r="E32" s="235">
        <v>6</v>
      </c>
      <c r="F32" s="235"/>
      <c r="G32" s="49"/>
      <c r="H32" s="49">
        <f t="shared" si="12"/>
        <v>35</v>
      </c>
      <c r="I32" s="143">
        <f t="shared" si="1"/>
        <v>10.203472222222222</v>
      </c>
      <c r="J32" s="114" t="str">
        <f t="shared" si="2"/>
        <v/>
      </c>
      <c r="K32" s="115">
        <f t="shared" si="3"/>
        <v>10.203472222222222</v>
      </c>
      <c r="L32" s="115">
        <f t="shared" si="4"/>
        <v>6.8075000000000001</v>
      </c>
      <c r="M32" s="198"/>
      <c r="N32" s="203">
        <f t="shared" si="5"/>
        <v>6.8075000000000001</v>
      </c>
      <c r="O32" s="163">
        <v>42705</v>
      </c>
      <c r="P32" s="128"/>
      <c r="Q32" s="128"/>
      <c r="R32" s="150">
        <v>60</v>
      </c>
      <c r="S32" s="235">
        <v>6</v>
      </c>
      <c r="T32" s="235"/>
      <c r="U32" s="207">
        <f t="shared" si="9"/>
        <v>17.491666666666667</v>
      </c>
      <c r="V32" s="212">
        <f t="shared" si="13"/>
        <v>11.67</v>
      </c>
      <c r="W32" s="170"/>
      <c r="X32" s="33"/>
      <c r="Y32" s="33">
        <f t="shared" si="7"/>
        <v>17.491666666666667</v>
      </c>
      <c r="Z32" s="115">
        <f t="shared" si="8"/>
        <v>11.67</v>
      </c>
      <c r="AB32" s="63">
        <v>0.35416666666666669</v>
      </c>
    </row>
    <row r="33" spans="1:28" ht="18.75" customHeight="1" thickBot="1" x14ac:dyDescent="0.25">
      <c r="A33" s="164">
        <v>42705</v>
      </c>
      <c r="B33" s="165"/>
      <c r="C33" s="165"/>
      <c r="D33" s="166">
        <v>35</v>
      </c>
      <c r="E33" s="236">
        <v>7</v>
      </c>
      <c r="F33" s="236"/>
      <c r="G33" s="167"/>
      <c r="H33" s="167">
        <f t="shared" si="12"/>
        <v>35</v>
      </c>
      <c r="I33" s="193">
        <f t="shared" si="1"/>
        <v>8.7458333333333336</v>
      </c>
      <c r="J33" s="190" t="str">
        <f t="shared" si="2"/>
        <v/>
      </c>
      <c r="K33" s="168">
        <f t="shared" si="3"/>
        <v>8.7458333333333336</v>
      </c>
      <c r="L33" s="168">
        <f t="shared" si="4"/>
        <v>5.8333333333333339</v>
      </c>
      <c r="M33" s="199"/>
      <c r="N33" s="204">
        <f t="shared" si="5"/>
        <v>5.8333333333333339</v>
      </c>
      <c r="O33" s="164">
        <v>42705</v>
      </c>
      <c r="P33" s="165"/>
      <c r="Q33" s="165"/>
      <c r="R33" s="166">
        <v>60</v>
      </c>
      <c r="S33" s="236">
        <v>7</v>
      </c>
      <c r="T33" s="236"/>
      <c r="U33" s="208">
        <f t="shared" si="9"/>
        <v>14.992857142857144</v>
      </c>
      <c r="V33" s="213">
        <f t="shared" si="13"/>
        <v>10</v>
      </c>
      <c r="W33" s="170"/>
      <c r="X33" s="33"/>
      <c r="Y33" s="33">
        <f t="shared" si="7"/>
        <v>14.992857142857144</v>
      </c>
      <c r="Z33" s="115">
        <f t="shared" si="8"/>
        <v>10</v>
      </c>
      <c r="AB33" s="63">
        <v>0.3576388888888889</v>
      </c>
    </row>
    <row r="34" spans="1:28" ht="18.75" customHeight="1" x14ac:dyDescent="0.2">
      <c r="A34" s="158">
        <v>42705</v>
      </c>
      <c r="B34" s="159"/>
      <c r="C34" s="159"/>
      <c r="D34" s="160">
        <v>40</v>
      </c>
      <c r="E34" s="234">
        <v>1</v>
      </c>
      <c r="F34" s="234"/>
      <c r="G34" s="161"/>
      <c r="H34" s="161">
        <f t="shared" si="12"/>
        <v>40</v>
      </c>
      <c r="I34" s="192">
        <f t="shared" si="1"/>
        <v>27.986666666666665</v>
      </c>
      <c r="J34" s="189" t="str">
        <f t="shared" si="2"/>
        <v/>
      </c>
      <c r="K34" s="162">
        <f t="shared" si="3"/>
        <v>27.986666666666665</v>
      </c>
      <c r="L34" s="162">
        <f t="shared" si="4"/>
        <v>22</v>
      </c>
      <c r="M34" s="197"/>
      <c r="N34" s="202">
        <f t="shared" si="5"/>
        <v>22</v>
      </c>
      <c r="O34" s="158">
        <v>42705</v>
      </c>
      <c r="P34" s="159"/>
      <c r="Q34" s="159"/>
      <c r="R34" s="160">
        <v>65</v>
      </c>
      <c r="S34" s="234">
        <v>1</v>
      </c>
      <c r="T34" s="234"/>
      <c r="U34" s="209">
        <f t="shared" si="9"/>
        <v>45.478333333333325</v>
      </c>
      <c r="V34" s="214">
        <f t="shared" si="13"/>
        <v>35.75</v>
      </c>
      <c r="W34" s="170"/>
      <c r="X34" s="33"/>
      <c r="Y34" s="33">
        <f t="shared" si="7"/>
        <v>45.478333333333325</v>
      </c>
      <c r="Z34" s="115">
        <f t="shared" si="8"/>
        <v>35.75</v>
      </c>
    </row>
    <row r="35" spans="1:28" ht="18.75" customHeight="1" x14ac:dyDescent="0.2">
      <c r="A35" s="163">
        <v>42705</v>
      </c>
      <c r="B35" s="128"/>
      <c r="C35" s="128"/>
      <c r="D35" s="150">
        <v>40</v>
      </c>
      <c r="E35" s="235">
        <v>2</v>
      </c>
      <c r="F35" s="235"/>
      <c r="G35" s="49"/>
      <c r="H35" s="49">
        <f t="shared" ref="H35:H38" si="14">VALUE(D35)</f>
        <v>40</v>
      </c>
      <c r="I35" s="143">
        <f t="shared" si="1"/>
        <v>20.99</v>
      </c>
      <c r="J35" s="114" t="str">
        <f t="shared" si="2"/>
        <v/>
      </c>
      <c r="K35" s="115">
        <f t="shared" si="3"/>
        <v>20.99</v>
      </c>
      <c r="L35" s="115">
        <f t="shared" si="4"/>
        <v>16.666666666666664</v>
      </c>
      <c r="M35" s="198"/>
      <c r="N35" s="203">
        <f t="shared" ref="N35:N38" si="15">L35</f>
        <v>16.666666666666664</v>
      </c>
      <c r="O35" s="163">
        <v>42705</v>
      </c>
      <c r="P35" s="128"/>
      <c r="Q35" s="128"/>
      <c r="R35" s="150">
        <v>65</v>
      </c>
      <c r="S35" s="235">
        <v>2</v>
      </c>
      <c r="T35" s="235"/>
      <c r="U35" s="207">
        <f t="shared" si="9"/>
        <v>34.108750000000001</v>
      </c>
      <c r="V35" s="212">
        <f t="shared" ref="V35:V38" si="16">Z35</f>
        <v>27.083333333333332</v>
      </c>
      <c r="W35" s="170"/>
      <c r="X35" s="33"/>
      <c r="Y35" s="33">
        <f t="shared" si="7"/>
        <v>34.108750000000001</v>
      </c>
      <c r="Z35" s="115">
        <f t="shared" si="8"/>
        <v>27.083333333333332</v>
      </c>
      <c r="AB35" s="63">
        <v>0.3611111111111111</v>
      </c>
    </row>
    <row r="36" spans="1:28" ht="18.75" customHeight="1" x14ac:dyDescent="0.2">
      <c r="A36" s="163">
        <v>42705</v>
      </c>
      <c r="B36" s="128"/>
      <c r="C36" s="128"/>
      <c r="D36" s="150">
        <v>40</v>
      </c>
      <c r="E36" s="235">
        <v>3</v>
      </c>
      <c r="F36" s="235"/>
      <c r="G36" s="49"/>
      <c r="H36" s="49">
        <f t="shared" si="14"/>
        <v>40</v>
      </c>
      <c r="I36" s="143">
        <f t="shared" si="1"/>
        <v>18.657777777777774</v>
      </c>
      <c r="J36" s="114" t="str">
        <f t="shared" si="2"/>
        <v/>
      </c>
      <c r="K36" s="115">
        <f t="shared" si="3"/>
        <v>18.657777777777774</v>
      </c>
      <c r="L36" s="115">
        <f t="shared" si="4"/>
        <v>13.333333333333332</v>
      </c>
      <c r="M36" s="198"/>
      <c r="N36" s="203">
        <f t="shared" si="15"/>
        <v>13.333333333333332</v>
      </c>
      <c r="O36" s="163">
        <v>42705</v>
      </c>
      <c r="P36" s="128"/>
      <c r="Q36" s="128"/>
      <c r="R36" s="150">
        <v>65</v>
      </c>
      <c r="S36" s="235">
        <v>3</v>
      </c>
      <c r="T36" s="235"/>
      <c r="U36" s="207">
        <f t="shared" si="9"/>
        <v>30.318888888888885</v>
      </c>
      <c r="V36" s="212">
        <f t="shared" si="16"/>
        <v>21.666666666666664</v>
      </c>
      <c r="W36" s="170"/>
      <c r="X36" s="33"/>
      <c r="Y36" s="33">
        <f t="shared" si="7"/>
        <v>30.318888888888885</v>
      </c>
      <c r="Z36" s="115">
        <f t="shared" si="8"/>
        <v>21.666666666666664</v>
      </c>
      <c r="AB36" s="63">
        <v>0.3611111111111111</v>
      </c>
    </row>
    <row r="37" spans="1:28" ht="18.75" customHeight="1" x14ac:dyDescent="0.2">
      <c r="A37" s="163">
        <v>42705</v>
      </c>
      <c r="B37" s="128"/>
      <c r="C37" s="128"/>
      <c r="D37" s="150">
        <v>40</v>
      </c>
      <c r="E37" s="235">
        <v>4</v>
      </c>
      <c r="F37" s="235"/>
      <c r="G37" s="49"/>
      <c r="H37" s="49">
        <f t="shared" si="14"/>
        <v>40</v>
      </c>
      <c r="I37" s="143">
        <f t="shared" si="1"/>
        <v>15.741666666666667</v>
      </c>
      <c r="J37" s="114" t="str">
        <f t="shared" si="2"/>
        <v/>
      </c>
      <c r="K37" s="115">
        <f t="shared" si="3"/>
        <v>15.741666666666667</v>
      </c>
      <c r="L37" s="115">
        <f t="shared" si="4"/>
        <v>10.833333333333332</v>
      </c>
      <c r="M37" s="198"/>
      <c r="N37" s="203">
        <f t="shared" si="15"/>
        <v>10.833333333333332</v>
      </c>
      <c r="O37" s="163">
        <v>42705</v>
      </c>
      <c r="P37" s="128"/>
      <c r="Q37" s="128"/>
      <c r="R37" s="150">
        <v>65</v>
      </c>
      <c r="S37" s="235">
        <v>4</v>
      </c>
      <c r="T37" s="235"/>
      <c r="U37" s="207">
        <f t="shared" si="9"/>
        <v>25.580208333333331</v>
      </c>
      <c r="V37" s="212">
        <f t="shared" si="16"/>
        <v>17.604166666666664</v>
      </c>
      <c r="W37" s="170"/>
      <c r="X37" s="33"/>
      <c r="Y37" s="33">
        <f t="shared" si="7"/>
        <v>25.580208333333331</v>
      </c>
      <c r="Z37" s="115">
        <f t="shared" si="8"/>
        <v>17.604166666666664</v>
      </c>
      <c r="AB37" s="63">
        <v>0.3611111111111111</v>
      </c>
    </row>
    <row r="38" spans="1:28" ht="18.75" customHeight="1" x14ac:dyDescent="0.2">
      <c r="A38" s="163">
        <v>42705</v>
      </c>
      <c r="B38" s="128"/>
      <c r="C38" s="128"/>
      <c r="D38" s="150">
        <v>40</v>
      </c>
      <c r="E38" s="235">
        <v>5</v>
      </c>
      <c r="F38" s="235"/>
      <c r="G38" s="49"/>
      <c r="H38" s="49">
        <f t="shared" si="14"/>
        <v>40</v>
      </c>
      <c r="I38" s="143">
        <f t="shared" si="1"/>
        <v>13.993333333333334</v>
      </c>
      <c r="J38" s="114" t="str">
        <f t="shared" si="2"/>
        <v/>
      </c>
      <c r="K38" s="115">
        <f t="shared" si="3"/>
        <v>13.993333333333334</v>
      </c>
      <c r="L38" s="115">
        <f t="shared" si="4"/>
        <v>9.3333333333333321</v>
      </c>
      <c r="M38" s="198"/>
      <c r="N38" s="203">
        <f t="shared" si="15"/>
        <v>9.3333333333333321</v>
      </c>
      <c r="O38" s="163">
        <v>42705</v>
      </c>
      <c r="P38" s="128"/>
      <c r="Q38" s="128"/>
      <c r="R38" s="150">
        <v>65</v>
      </c>
      <c r="S38" s="235">
        <v>5</v>
      </c>
      <c r="T38" s="235"/>
      <c r="U38" s="207">
        <f t="shared" si="9"/>
        <v>22.739166666666666</v>
      </c>
      <c r="V38" s="212">
        <f t="shared" si="16"/>
        <v>15.166666666666666</v>
      </c>
      <c r="W38" s="170"/>
      <c r="X38" s="33"/>
      <c r="Y38" s="33">
        <f t="shared" si="7"/>
        <v>22.739166666666666</v>
      </c>
      <c r="Z38" s="115">
        <f t="shared" si="8"/>
        <v>15.166666666666666</v>
      </c>
      <c r="AB38" s="63">
        <v>0.3611111111111111</v>
      </c>
    </row>
    <row r="39" spans="1:28" ht="18.75" customHeight="1" x14ac:dyDescent="0.2">
      <c r="A39" s="163">
        <v>42705</v>
      </c>
      <c r="B39" s="128"/>
      <c r="C39" s="128"/>
      <c r="D39" s="150">
        <v>40</v>
      </c>
      <c r="E39" s="235">
        <v>6</v>
      </c>
      <c r="F39" s="235"/>
      <c r="G39" s="49"/>
      <c r="H39" s="49">
        <f t="shared" si="12"/>
        <v>40</v>
      </c>
      <c r="I39" s="143">
        <f>IF(J39&lt;&gt;"",J39,IF(K39&lt;&gt;"",K39,IF(M39&lt;&gt;"",M39,"")))</f>
        <v>11.661111111111111</v>
      </c>
      <c r="J39" s="114" t="str">
        <f t="shared" si="2"/>
        <v/>
      </c>
      <c r="K39" s="115">
        <f t="shared" si="3"/>
        <v>11.661111111111111</v>
      </c>
      <c r="L39" s="115">
        <f t="shared" si="4"/>
        <v>7.7799999999999994</v>
      </c>
      <c r="M39" s="198"/>
      <c r="N39" s="203">
        <f t="shared" si="5"/>
        <v>7.7799999999999994</v>
      </c>
      <c r="O39" s="163">
        <v>42705</v>
      </c>
      <c r="P39" s="128"/>
      <c r="Q39" s="128"/>
      <c r="R39" s="150">
        <v>65</v>
      </c>
      <c r="S39" s="235">
        <v>6</v>
      </c>
      <c r="T39" s="235"/>
      <c r="U39" s="207">
        <f t="shared" si="9"/>
        <v>18.949305555555554</v>
      </c>
      <c r="V39" s="212">
        <f t="shared" si="13"/>
        <v>12.642499999999998</v>
      </c>
      <c r="W39" s="170"/>
      <c r="X39" s="33"/>
      <c r="Y39" s="33">
        <f t="shared" si="7"/>
        <v>18.949305555555554</v>
      </c>
      <c r="Z39" s="115">
        <f t="shared" si="8"/>
        <v>12.642499999999998</v>
      </c>
      <c r="AB39" s="63">
        <v>0.3611111111111111</v>
      </c>
    </row>
    <row r="40" spans="1:28" ht="18.75" customHeight="1" thickBot="1" x14ac:dyDescent="0.25">
      <c r="A40" s="164">
        <v>42705</v>
      </c>
      <c r="B40" s="165"/>
      <c r="C40" s="165"/>
      <c r="D40" s="166">
        <v>40</v>
      </c>
      <c r="E40" s="236">
        <v>7</v>
      </c>
      <c r="F40" s="236"/>
      <c r="G40" s="167"/>
      <c r="H40" s="167">
        <f t="shared" si="12"/>
        <v>40</v>
      </c>
      <c r="I40" s="193">
        <f t="shared" si="1"/>
        <v>9.9952380952380953</v>
      </c>
      <c r="J40" s="190" t="str">
        <f t="shared" si="2"/>
        <v/>
      </c>
      <c r="K40" s="168">
        <f t="shared" si="3"/>
        <v>9.9952380952380953</v>
      </c>
      <c r="L40" s="168">
        <f t="shared" si="4"/>
        <v>6.6666666666666661</v>
      </c>
      <c r="M40" s="199"/>
      <c r="N40" s="204">
        <f t="shared" si="5"/>
        <v>6.6666666666666661</v>
      </c>
      <c r="O40" s="164">
        <v>42705</v>
      </c>
      <c r="P40" s="165"/>
      <c r="Q40" s="165"/>
      <c r="R40" s="166">
        <v>65</v>
      </c>
      <c r="S40" s="236">
        <v>7</v>
      </c>
      <c r="T40" s="236"/>
      <c r="U40" s="208">
        <f t="shared" si="9"/>
        <v>16.242261904761904</v>
      </c>
      <c r="V40" s="213">
        <f t="shared" si="13"/>
        <v>10.833333333333332</v>
      </c>
      <c r="W40" s="170">
        <f t="shared" si="11"/>
        <v>65</v>
      </c>
      <c r="X40" s="33" t="str">
        <f>IF(AND(O40&gt;$AM$1,O40&lt;$AN$1),IF(R40&lt;&gt;"",IF(S40=1,41.98, IF(S40=2,(62.97/2), IF(S40=3,83.96/3, IF(S40=4,94.45/4, IF(S40&gt;4,104.95/S40,"")))))*(R40/60),""),"")</f>
        <v/>
      </c>
      <c r="Y40" s="33">
        <f t="shared" si="7"/>
        <v>16.242261904761904</v>
      </c>
      <c r="Z40" s="115">
        <f t="shared" si="8"/>
        <v>10.833333333333332</v>
      </c>
      <c r="AB40" s="63">
        <v>0.36458333333333331</v>
      </c>
    </row>
    <row r="41" spans="1:28" ht="4.5" customHeight="1" x14ac:dyDescent="0.2">
      <c r="A41" s="1"/>
      <c r="B41" s="1"/>
      <c r="C41" s="1"/>
      <c r="P41" s="1"/>
      <c r="Q41" s="1"/>
      <c r="V41"/>
      <c r="AB41" s="63">
        <v>0.36805555555555558</v>
      </c>
    </row>
    <row r="42" spans="1:28" ht="12.75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41"/>
      <c r="Q42" s="41"/>
      <c r="R42" s="133"/>
      <c r="S42" s="44"/>
      <c r="T42" s="42"/>
      <c r="U42" s="43"/>
      <c r="V42" s="43"/>
      <c r="W42" s="43"/>
      <c r="X42" s="2"/>
      <c r="Y42" s="2"/>
      <c r="Z42" s="2"/>
      <c r="AB42" s="63">
        <v>0.40625</v>
      </c>
    </row>
    <row r="43" spans="1:28" ht="12.75" customHeigh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41"/>
      <c r="Q43" s="41"/>
      <c r="R43" s="133"/>
      <c r="S43" s="42"/>
      <c r="T43" s="42"/>
      <c r="U43" s="43"/>
      <c r="V43" s="43"/>
      <c r="W43" s="43"/>
      <c r="X43" s="2"/>
      <c r="Y43" s="2"/>
      <c r="Z43" s="2"/>
      <c r="AB43" s="63">
        <v>0.40972222222222227</v>
      </c>
    </row>
    <row r="44" spans="1:28" ht="12.75" customHeight="1" x14ac:dyDescent="0.35">
      <c r="A44" s="32"/>
      <c r="B44" s="32"/>
      <c r="C44" s="32"/>
      <c r="D44" s="32"/>
      <c r="E44" s="32"/>
      <c r="F44" s="32"/>
      <c r="G44" s="51"/>
      <c r="H44" s="51"/>
      <c r="I44" s="32"/>
      <c r="J44" s="32"/>
      <c r="K44" s="32"/>
      <c r="L44" s="32"/>
      <c r="M44" s="32"/>
      <c r="N44" s="32"/>
      <c r="O44" s="32"/>
      <c r="P44" s="15"/>
      <c r="Q44" s="15"/>
      <c r="R44" s="134"/>
      <c r="S44" s="14"/>
      <c r="T44" s="14"/>
      <c r="X44" s="32"/>
      <c r="Y44" s="32"/>
      <c r="Z44" s="32"/>
      <c r="AB44" s="63">
        <v>0.41319444444444442</v>
      </c>
    </row>
    <row r="45" spans="1:28" ht="1.5" customHeight="1" x14ac:dyDescent="0.2">
      <c r="A45" s="24"/>
      <c r="B45" s="26"/>
      <c r="C45" s="26"/>
      <c r="D45" s="25"/>
      <c r="E45" s="23"/>
      <c r="F45" s="23"/>
      <c r="G45" s="52"/>
      <c r="H45" s="52"/>
      <c r="I45" s="23"/>
      <c r="J45" s="23"/>
      <c r="K45" s="23"/>
      <c r="L45" s="23"/>
      <c r="M45" s="23"/>
      <c r="N45" s="23"/>
      <c r="O45" s="23"/>
      <c r="P45" s="16"/>
      <c r="Q45" s="16"/>
      <c r="R45" s="134"/>
      <c r="S45" s="14"/>
      <c r="T45" s="14"/>
      <c r="X45" s="23"/>
      <c r="Y45" s="23"/>
      <c r="Z45" s="23"/>
      <c r="AB45" s="63">
        <v>0.41666666666666669</v>
      </c>
    </row>
    <row r="46" spans="1:28" x14ac:dyDescent="0.2">
      <c r="AB46" s="63">
        <v>0.4201388888888889</v>
      </c>
    </row>
    <row r="47" spans="1:28" x14ac:dyDescent="0.2">
      <c r="AB47" s="63">
        <v>0.4236111111111111</v>
      </c>
    </row>
    <row r="48" spans="1:28" x14ac:dyDescent="0.2">
      <c r="AB48" s="63">
        <v>0.42708333333333331</v>
      </c>
    </row>
    <row r="49" spans="7:28" x14ac:dyDescent="0.2">
      <c r="G49" s="2"/>
      <c r="AB49" s="63">
        <v>0.43055555555555558</v>
      </c>
    </row>
    <row r="50" spans="7:28" x14ac:dyDescent="0.2">
      <c r="G50" s="2"/>
      <c r="AB50" s="63">
        <v>0.43402777777777773</v>
      </c>
    </row>
    <row r="51" spans="7:28" x14ac:dyDescent="0.2">
      <c r="G51" s="2"/>
      <c r="AB51" s="63">
        <v>0.4375</v>
      </c>
    </row>
    <row r="52" spans="7:28" x14ac:dyDescent="0.2">
      <c r="G52" s="2"/>
      <c r="AB52" s="63">
        <v>0.44097222222222227</v>
      </c>
    </row>
    <row r="53" spans="7:28" x14ac:dyDescent="0.2">
      <c r="G53" s="2"/>
      <c r="AB53" s="63">
        <v>0.44444444444444442</v>
      </c>
    </row>
    <row r="54" spans="7:28" x14ac:dyDescent="0.2">
      <c r="G54" s="2"/>
      <c r="AB54" s="63">
        <v>0.44791666666666669</v>
      </c>
    </row>
    <row r="55" spans="7:28" x14ac:dyDescent="0.2">
      <c r="G55" s="2"/>
      <c r="AB55" s="63">
        <v>0.4513888888888889</v>
      </c>
    </row>
    <row r="56" spans="7:28" x14ac:dyDescent="0.2">
      <c r="G56" s="2"/>
      <c r="AB56" s="63">
        <v>0.4548611111111111</v>
      </c>
    </row>
    <row r="57" spans="7:28" x14ac:dyDescent="0.2">
      <c r="G57" s="2"/>
      <c r="AB57" s="63">
        <v>0.45833333333333331</v>
      </c>
    </row>
    <row r="58" spans="7:28" x14ac:dyDescent="0.2">
      <c r="G58" s="2"/>
      <c r="AB58" s="63">
        <v>0.46180555555555558</v>
      </c>
    </row>
    <row r="59" spans="7:28" x14ac:dyDescent="0.2">
      <c r="G59" s="2"/>
      <c r="AB59" s="63">
        <v>0.46527777777777773</v>
      </c>
    </row>
    <row r="60" spans="7:28" x14ac:dyDescent="0.2">
      <c r="G60" s="2"/>
      <c r="AB60" s="63">
        <v>0.46875</v>
      </c>
    </row>
    <row r="61" spans="7:28" x14ac:dyDescent="0.2">
      <c r="G61" s="2"/>
      <c r="AB61" s="63">
        <v>0.47222222222222227</v>
      </c>
    </row>
    <row r="62" spans="7:28" x14ac:dyDescent="0.2">
      <c r="G62" s="2"/>
      <c r="AB62" s="63">
        <v>0.47569444444444442</v>
      </c>
    </row>
    <row r="63" spans="7:28" x14ac:dyDescent="0.2">
      <c r="G63" s="2"/>
      <c r="AB63" s="63">
        <v>0.47916666666666669</v>
      </c>
    </row>
    <row r="64" spans="7:28" x14ac:dyDescent="0.2">
      <c r="G64" s="2"/>
      <c r="AB64" s="63">
        <v>0.4826388888888889</v>
      </c>
    </row>
    <row r="65" spans="7:28" x14ac:dyDescent="0.2">
      <c r="G65" s="2"/>
      <c r="AB65" s="63">
        <v>0.4861111111111111</v>
      </c>
    </row>
    <row r="66" spans="7:28" x14ac:dyDescent="0.2">
      <c r="G66" s="2"/>
      <c r="AB66" s="63">
        <v>0.48958333333333331</v>
      </c>
    </row>
    <row r="67" spans="7:28" x14ac:dyDescent="0.2">
      <c r="G67" s="2"/>
      <c r="AB67" s="63">
        <v>0.49305555555555558</v>
      </c>
    </row>
    <row r="68" spans="7:28" x14ac:dyDescent="0.2">
      <c r="G68" s="2"/>
      <c r="AB68" s="63">
        <v>0.49652777777777773</v>
      </c>
    </row>
    <row r="69" spans="7:28" x14ac:dyDescent="0.2">
      <c r="G69" s="2"/>
      <c r="AB69" s="63">
        <v>0.5</v>
      </c>
    </row>
    <row r="70" spans="7:28" x14ac:dyDescent="0.2">
      <c r="G70" s="2"/>
      <c r="AB70" s="63">
        <v>0.50347222222222221</v>
      </c>
    </row>
    <row r="71" spans="7:28" x14ac:dyDescent="0.2">
      <c r="G71" s="2"/>
      <c r="AB71" s="63">
        <v>0.50694444444444442</v>
      </c>
    </row>
    <row r="72" spans="7:28" x14ac:dyDescent="0.2">
      <c r="G72" s="2"/>
      <c r="AB72" s="63">
        <v>0.51041666666666663</v>
      </c>
    </row>
    <row r="73" spans="7:28" x14ac:dyDescent="0.2">
      <c r="G73" s="2"/>
      <c r="AB73" s="63">
        <v>0.51388888888888895</v>
      </c>
    </row>
    <row r="74" spans="7:28" x14ac:dyDescent="0.2">
      <c r="G74" s="2"/>
      <c r="AB74" s="63">
        <v>0.51736111111111105</v>
      </c>
    </row>
    <row r="75" spans="7:28" x14ac:dyDescent="0.2">
      <c r="G75" s="2"/>
      <c r="AB75" s="63">
        <v>0.52083333333333337</v>
      </c>
    </row>
    <row r="76" spans="7:28" x14ac:dyDescent="0.2">
      <c r="G76" s="2"/>
      <c r="AB76" s="63">
        <v>0.52430555555555558</v>
      </c>
    </row>
    <row r="77" spans="7:28" x14ac:dyDescent="0.2">
      <c r="G77" s="2"/>
      <c r="AB77" s="63">
        <v>0.52777777777777779</v>
      </c>
    </row>
    <row r="78" spans="7:28" x14ac:dyDescent="0.2">
      <c r="G78" s="2"/>
      <c r="AB78" s="63">
        <v>0.53125</v>
      </c>
    </row>
    <row r="79" spans="7:28" x14ac:dyDescent="0.2">
      <c r="G79" s="2"/>
      <c r="AB79" s="63">
        <v>0.53472222222222221</v>
      </c>
    </row>
    <row r="80" spans="7:28" x14ac:dyDescent="0.2">
      <c r="G80" s="2"/>
      <c r="AB80" s="63">
        <v>0.53819444444444442</v>
      </c>
    </row>
    <row r="81" spans="7:28" x14ac:dyDescent="0.2">
      <c r="G81" s="2"/>
      <c r="AB81" s="63">
        <v>0.54166666666666663</v>
      </c>
    </row>
    <row r="82" spans="7:28" x14ac:dyDescent="0.2">
      <c r="G82" s="2"/>
      <c r="AB82" s="63">
        <v>0.54513888888888895</v>
      </c>
    </row>
    <row r="83" spans="7:28" x14ac:dyDescent="0.2">
      <c r="G83" s="2"/>
      <c r="AB83" s="63">
        <v>0.54861111111111105</v>
      </c>
    </row>
    <row r="84" spans="7:28" x14ac:dyDescent="0.2">
      <c r="G84" s="2"/>
      <c r="AB84" s="63">
        <v>0.55208333333333337</v>
      </c>
    </row>
    <row r="85" spans="7:28" x14ac:dyDescent="0.2">
      <c r="G85" s="2"/>
      <c r="AB85" s="63">
        <v>0.55555555555555558</v>
      </c>
    </row>
    <row r="86" spans="7:28" x14ac:dyDescent="0.2">
      <c r="G86" s="2"/>
      <c r="AB86" s="63">
        <v>0.55902777777777779</v>
      </c>
    </row>
    <row r="87" spans="7:28" x14ac:dyDescent="0.2">
      <c r="G87" s="2"/>
      <c r="AB87" s="63">
        <v>0.5625</v>
      </c>
    </row>
    <row r="88" spans="7:28" x14ac:dyDescent="0.2">
      <c r="G88" s="2"/>
      <c r="AB88" s="63">
        <v>0.56597222222222221</v>
      </c>
    </row>
    <row r="89" spans="7:28" x14ac:dyDescent="0.2">
      <c r="G89" s="2"/>
      <c r="AB89" s="63">
        <v>0.56944444444444442</v>
      </c>
    </row>
    <row r="90" spans="7:28" x14ac:dyDescent="0.2">
      <c r="G90" s="2"/>
      <c r="AB90" s="63">
        <v>0.57291666666666663</v>
      </c>
    </row>
    <row r="91" spans="7:28" x14ac:dyDescent="0.2">
      <c r="G91" s="2"/>
      <c r="AB91" s="63">
        <v>0.57638888888888895</v>
      </c>
    </row>
    <row r="92" spans="7:28" x14ac:dyDescent="0.2">
      <c r="G92" s="2"/>
      <c r="AB92" s="63">
        <v>0.57986111111111105</v>
      </c>
    </row>
    <row r="93" spans="7:28" x14ac:dyDescent="0.2">
      <c r="G93" s="2"/>
      <c r="AB93" s="63">
        <v>0.58333333333333337</v>
      </c>
    </row>
    <row r="94" spans="7:28" x14ac:dyDescent="0.2">
      <c r="G94" s="2"/>
      <c r="AB94" s="63">
        <v>0.58680555555555558</v>
      </c>
    </row>
    <row r="95" spans="7:28" x14ac:dyDescent="0.2">
      <c r="G95" s="2"/>
      <c r="AB95" s="63">
        <v>0.59027777777777779</v>
      </c>
    </row>
    <row r="96" spans="7:28" x14ac:dyDescent="0.2">
      <c r="G96" s="2"/>
      <c r="AB96" s="63">
        <v>0.59375</v>
      </c>
    </row>
    <row r="97" spans="7:28" x14ac:dyDescent="0.2">
      <c r="G97" s="2"/>
      <c r="AB97" s="63">
        <v>0.59722222222222221</v>
      </c>
    </row>
    <row r="98" spans="7:28" x14ac:dyDescent="0.2">
      <c r="G98" s="2"/>
      <c r="AB98" s="63">
        <v>0.60069444444444442</v>
      </c>
    </row>
    <row r="99" spans="7:28" x14ac:dyDescent="0.2">
      <c r="G99" s="2"/>
      <c r="AB99" s="63">
        <v>0.60416666666666663</v>
      </c>
    </row>
    <row r="100" spans="7:28" x14ac:dyDescent="0.2">
      <c r="G100" s="2"/>
      <c r="AB100" s="63">
        <v>0.60763888888888895</v>
      </c>
    </row>
    <row r="101" spans="7:28" x14ac:dyDescent="0.2">
      <c r="G101" s="2"/>
      <c r="AB101" s="63">
        <v>0.61111111111111105</v>
      </c>
    </row>
    <row r="102" spans="7:28" x14ac:dyDescent="0.2">
      <c r="G102" s="2"/>
      <c r="AB102" s="63">
        <v>0.61458333333333337</v>
      </c>
    </row>
    <row r="103" spans="7:28" x14ac:dyDescent="0.2">
      <c r="G103" s="2"/>
      <c r="AB103" s="63">
        <v>0.61805555555555558</v>
      </c>
    </row>
    <row r="104" spans="7:28" x14ac:dyDescent="0.2">
      <c r="G104" s="2"/>
      <c r="AB104" s="63">
        <v>0.62152777777777779</v>
      </c>
    </row>
    <row r="105" spans="7:28" x14ac:dyDescent="0.2">
      <c r="G105" s="2"/>
      <c r="AB105" s="63">
        <v>0.625</v>
      </c>
    </row>
    <row r="106" spans="7:28" x14ac:dyDescent="0.2">
      <c r="G106" s="2"/>
      <c r="AB106" s="63">
        <v>0.62847222222222221</v>
      </c>
    </row>
    <row r="107" spans="7:28" x14ac:dyDescent="0.2">
      <c r="G107" s="2"/>
      <c r="AB107" s="63">
        <v>0.63194444444444442</v>
      </c>
    </row>
    <row r="108" spans="7:28" x14ac:dyDescent="0.2">
      <c r="G108" s="2"/>
      <c r="AB108" s="63">
        <v>0.63541666666666663</v>
      </c>
    </row>
    <row r="109" spans="7:28" x14ac:dyDescent="0.2">
      <c r="G109" s="2"/>
      <c r="AB109" s="63">
        <v>0.63888888888888895</v>
      </c>
    </row>
    <row r="110" spans="7:28" x14ac:dyDescent="0.2">
      <c r="G110" s="2"/>
      <c r="AB110" s="63">
        <v>0.64236111111111105</v>
      </c>
    </row>
    <row r="111" spans="7:28" x14ac:dyDescent="0.2">
      <c r="G111" s="2"/>
      <c r="AB111" s="63">
        <v>0.64583333333333337</v>
      </c>
    </row>
    <row r="112" spans="7:28" x14ac:dyDescent="0.2">
      <c r="G112" s="2"/>
      <c r="AB112" s="63">
        <v>0.64930555555555558</v>
      </c>
    </row>
    <row r="113" spans="7:28" x14ac:dyDescent="0.2">
      <c r="G113" s="2"/>
      <c r="AB113" s="63">
        <v>0.65277777777777779</v>
      </c>
    </row>
    <row r="114" spans="7:28" x14ac:dyDescent="0.2">
      <c r="G114" s="2"/>
      <c r="AB114" s="63">
        <v>0.65625</v>
      </c>
    </row>
    <row r="115" spans="7:28" x14ac:dyDescent="0.2">
      <c r="G115" s="2"/>
      <c r="AB115" s="63">
        <v>0.65972222222222221</v>
      </c>
    </row>
    <row r="116" spans="7:28" x14ac:dyDescent="0.2">
      <c r="G116" s="2"/>
      <c r="AB116" s="63">
        <v>0.66319444444444442</v>
      </c>
    </row>
    <row r="117" spans="7:28" x14ac:dyDescent="0.2">
      <c r="G117" s="2"/>
      <c r="AB117" s="63">
        <v>0.66666666666666663</v>
      </c>
    </row>
    <row r="118" spans="7:28" x14ac:dyDescent="0.2">
      <c r="G118" s="2"/>
      <c r="AB118" s="63">
        <v>0.67013888888888884</v>
      </c>
    </row>
    <row r="119" spans="7:28" x14ac:dyDescent="0.2">
      <c r="G119" s="2"/>
      <c r="AB119" s="63">
        <v>0.67361111111111116</v>
      </c>
    </row>
    <row r="120" spans="7:28" x14ac:dyDescent="0.2">
      <c r="G120" s="2"/>
      <c r="AB120" s="63">
        <v>0.67708333333333337</v>
      </c>
    </row>
    <row r="121" spans="7:28" x14ac:dyDescent="0.2">
      <c r="G121" s="2"/>
      <c r="AB121" s="63">
        <v>0.68055555555555547</v>
      </c>
    </row>
    <row r="122" spans="7:28" x14ac:dyDescent="0.2">
      <c r="G122" s="2"/>
      <c r="AB122" s="63">
        <v>0.68402777777777779</v>
      </c>
    </row>
    <row r="123" spans="7:28" x14ac:dyDescent="0.2">
      <c r="G123" s="2"/>
      <c r="AB123" s="63">
        <v>0.6875</v>
      </c>
    </row>
    <row r="124" spans="7:28" x14ac:dyDescent="0.2">
      <c r="G124" s="2"/>
      <c r="AB124" s="63">
        <v>0.69097222222222221</v>
      </c>
    </row>
    <row r="125" spans="7:28" x14ac:dyDescent="0.2">
      <c r="G125" s="2"/>
      <c r="AB125" s="63">
        <v>0.69444444444444453</v>
      </c>
    </row>
    <row r="126" spans="7:28" x14ac:dyDescent="0.2">
      <c r="G126" s="2"/>
      <c r="AB126" s="63">
        <v>0.69791666666666663</v>
      </c>
    </row>
    <row r="127" spans="7:28" x14ac:dyDescent="0.2">
      <c r="G127" s="2"/>
      <c r="AB127" s="63">
        <v>0.70138888888888884</v>
      </c>
    </row>
    <row r="128" spans="7:28" x14ac:dyDescent="0.2">
      <c r="G128" s="2"/>
      <c r="AB128" s="63">
        <v>0.70486111111111116</v>
      </c>
    </row>
    <row r="129" spans="7:28" x14ac:dyDescent="0.2">
      <c r="G129" s="2"/>
      <c r="AB129" s="63">
        <v>0.70833333333333337</v>
      </c>
    </row>
    <row r="130" spans="7:28" x14ac:dyDescent="0.2">
      <c r="G130" s="2"/>
      <c r="AB130" s="63">
        <v>0.71180555555555547</v>
      </c>
    </row>
    <row r="131" spans="7:28" x14ac:dyDescent="0.2">
      <c r="G131" s="2"/>
      <c r="AB131" s="63">
        <v>0.71527777777777779</v>
      </c>
    </row>
    <row r="132" spans="7:28" x14ac:dyDescent="0.2">
      <c r="G132" s="2"/>
      <c r="AB132" s="63">
        <v>0.71875</v>
      </c>
    </row>
    <row r="133" spans="7:28" x14ac:dyDescent="0.2">
      <c r="G133" s="2"/>
      <c r="AB133" s="63">
        <v>0.72222222222222221</v>
      </c>
    </row>
    <row r="134" spans="7:28" x14ac:dyDescent="0.2">
      <c r="G134" s="2"/>
      <c r="AB134" s="63">
        <v>0.72569444444444453</v>
      </c>
    </row>
    <row r="135" spans="7:28" x14ac:dyDescent="0.2">
      <c r="G135" s="2"/>
      <c r="AB135" s="63">
        <v>0.72916666666666663</v>
      </c>
    </row>
    <row r="136" spans="7:28" x14ac:dyDescent="0.2">
      <c r="G136" s="2"/>
      <c r="AB136" s="63">
        <v>0.73263888888888884</v>
      </c>
    </row>
    <row r="137" spans="7:28" x14ac:dyDescent="0.2">
      <c r="G137" s="2"/>
      <c r="AB137" s="63">
        <v>0.73611111111111116</v>
      </c>
    </row>
    <row r="138" spans="7:28" x14ac:dyDescent="0.2">
      <c r="G138" s="2"/>
      <c r="AB138" s="63">
        <v>0.73958333333333337</v>
      </c>
    </row>
    <row r="139" spans="7:28" x14ac:dyDescent="0.2">
      <c r="G139" s="2"/>
      <c r="AB139" s="63">
        <v>0.74305555555555547</v>
      </c>
    </row>
    <row r="140" spans="7:28" x14ac:dyDescent="0.2">
      <c r="G140" s="2"/>
      <c r="AB140" s="63">
        <v>0.74652777777777779</v>
      </c>
    </row>
    <row r="141" spans="7:28" x14ac:dyDescent="0.2">
      <c r="G141" s="2"/>
      <c r="AB141" s="63">
        <v>0.75</v>
      </c>
    </row>
    <row r="142" spans="7:28" x14ac:dyDescent="0.2">
      <c r="G142" s="2"/>
      <c r="AB142" s="63">
        <v>0.75347222222222221</v>
      </c>
    </row>
    <row r="143" spans="7:28" x14ac:dyDescent="0.2">
      <c r="G143" s="2"/>
      <c r="AB143" s="63">
        <v>0.75694444444444453</v>
      </c>
    </row>
    <row r="144" spans="7:28" x14ac:dyDescent="0.2">
      <c r="G144" s="2"/>
      <c r="AB144" s="63">
        <v>0.76041666666666663</v>
      </c>
    </row>
    <row r="145" spans="7:28" x14ac:dyDescent="0.2">
      <c r="G145" s="2"/>
      <c r="AB145" s="63">
        <v>0.76388888888888884</v>
      </c>
    </row>
    <row r="146" spans="7:28" x14ac:dyDescent="0.2">
      <c r="G146" s="2"/>
      <c r="AB146" s="63">
        <v>0.76736111111111116</v>
      </c>
    </row>
    <row r="147" spans="7:28" x14ac:dyDescent="0.2">
      <c r="G147" s="2"/>
      <c r="AB147" s="63">
        <v>0.77083333333333337</v>
      </c>
    </row>
    <row r="148" spans="7:28" x14ac:dyDescent="0.2">
      <c r="G148" s="2"/>
      <c r="AB148" s="63">
        <v>0.77430555555555547</v>
      </c>
    </row>
    <row r="149" spans="7:28" x14ac:dyDescent="0.2">
      <c r="G149" s="2"/>
      <c r="AB149" s="63">
        <v>0.77777777777777779</v>
      </c>
    </row>
    <row r="150" spans="7:28" x14ac:dyDescent="0.2">
      <c r="G150" s="2"/>
      <c r="AB150" s="63">
        <v>0.78125</v>
      </c>
    </row>
    <row r="151" spans="7:28" x14ac:dyDescent="0.2">
      <c r="G151" s="2"/>
      <c r="AB151" s="63">
        <v>0.78472222222222221</v>
      </c>
    </row>
    <row r="152" spans="7:28" x14ac:dyDescent="0.2">
      <c r="G152" s="2"/>
      <c r="AB152" s="63">
        <v>0.78819444444444453</v>
      </c>
    </row>
    <row r="153" spans="7:28" x14ac:dyDescent="0.2">
      <c r="G153" s="2"/>
      <c r="AB153" s="63">
        <v>0.79166666666666663</v>
      </c>
    </row>
    <row r="154" spans="7:28" x14ac:dyDescent="0.2">
      <c r="G154" s="2"/>
      <c r="AB154" s="63">
        <v>0.79513888888888884</v>
      </c>
    </row>
    <row r="155" spans="7:28" x14ac:dyDescent="0.2">
      <c r="G155" s="2"/>
      <c r="AB155" s="63">
        <v>0.79861111111111116</v>
      </c>
    </row>
    <row r="156" spans="7:28" x14ac:dyDescent="0.2">
      <c r="G156" s="2"/>
      <c r="AB156" s="63">
        <v>0.80208333333333337</v>
      </c>
    </row>
    <row r="157" spans="7:28" x14ac:dyDescent="0.2">
      <c r="G157" s="2"/>
      <c r="AB157" s="63">
        <v>0.80555555555555547</v>
      </c>
    </row>
    <row r="158" spans="7:28" x14ac:dyDescent="0.2">
      <c r="G158" s="2"/>
      <c r="AB158" s="63">
        <v>0.80902777777777779</v>
      </c>
    </row>
    <row r="159" spans="7:28" x14ac:dyDescent="0.2">
      <c r="G159" s="2"/>
      <c r="AB159" s="63">
        <v>0.8125</v>
      </c>
    </row>
    <row r="160" spans="7:28" x14ac:dyDescent="0.2">
      <c r="G160" s="2"/>
      <c r="AB160" s="63">
        <v>0.81597222222222221</v>
      </c>
    </row>
    <row r="161" spans="7:28" x14ac:dyDescent="0.2">
      <c r="G161" s="2"/>
      <c r="AB161" s="63">
        <v>0.81944444444444453</v>
      </c>
    </row>
    <row r="162" spans="7:28" x14ac:dyDescent="0.2">
      <c r="G162" s="2"/>
      <c r="AB162" s="63">
        <v>0.82291666666666663</v>
      </c>
    </row>
    <row r="163" spans="7:28" x14ac:dyDescent="0.2">
      <c r="G163" s="2"/>
      <c r="AB163" s="63">
        <v>0.82638888888888884</v>
      </c>
    </row>
    <row r="164" spans="7:28" x14ac:dyDescent="0.2">
      <c r="G164" s="2"/>
      <c r="AB164" s="63">
        <v>0.82986111111111116</v>
      </c>
    </row>
    <row r="165" spans="7:28" x14ac:dyDescent="0.2">
      <c r="G165" s="2"/>
      <c r="AB165" s="63">
        <v>0.83333333333333337</v>
      </c>
    </row>
    <row r="166" spans="7:28" x14ac:dyDescent="0.2">
      <c r="G166" s="2"/>
      <c r="AB166" s="63">
        <v>0.83680555555555547</v>
      </c>
    </row>
    <row r="167" spans="7:28" x14ac:dyDescent="0.2">
      <c r="G167" s="2"/>
      <c r="AB167" s="63">
        <v>0.84027777777777779</v>
      </c>
    </row>
    <row r="168" spans="7:28" x14ac:dyDescent="0.2">
      <c r="G168" s="2"/>
      <c r="AB168" s="63">
        <v>0.84375</v>
      </c>
    </row>
    <row r="169" spans="7:28" x14ac:dyDescent="0.2">
      <c r="G169" s="2"/>
      <c r="AB169" s="63">
        <v>0.84722222222222221</v>
      </c>
    </row>
    <row r="170" spans="7:28" x14ac:dyDescent="0.2">
      <c r="G170" s="2"/>
      <c r="AB170" s="63">
        <v>0.85069444444444453</v>
      </c>
    </row>
    <row r="171" spans="7:28" x14ac:dyDescent="0.2">
      <c r="G171" s="2"/>
      <c r="AB171" s="63">
        <v>0.85416666666666663</v>
      </c>
    </row>
    <row r="172" spans="7:28" x14ac:dyDescent="0.2">
      <c r="G172" s="2"/>
      <c r="AB172" s="63">
        <v>0.85763888888888884</v>
      </c>
    </row>
    <row r="173" spans="7:28" x14ac:dyDescent="0.2">
      <c r="G173" s="2"/>
      <c r="AB173" s="63">
        <v>0.86111111111111116</v>
      </c>
    </row>
    <row r="174" spans="7:28" x14ac:dyDescent="0.2">
      <c r="G174" s="2"/>
      <c r="AB174" s="63">
        <v>0.86458333333333337</v>
      </c>
    </row>
    <row r="175" spans="7:28" x14ac:dyDescent="0.2">
      <c r="G175" s="2"/>
      <c r="AB175" s="63">
        <v>0.86805555555555547</v>
      </c>
    </row>
    <row r="176" spans="7:28" x14ac:dyDescent="0.2">
      <c r="G176" s="2"/>
      <c r="AB176" s="63">
        <v>0.87152777777777779</v>
      </c>
    </row>
    <row r="177" spans="7:28" x14ac:dyDescent="0.2">
      <c r="G177" s="2"/>
      <c r="AB177" s="63">
        <v>0.875</v>
      </c>
    </row>
    <row r="178" spans="7:28" x14ac:dyDescent="0.2">
      <c r="G178" s="2"/>
      <c r="AB178" s="63">
        <v>0.87847222222222221</v>
      </c>
    </row>
    <row r="179" spans="7:28" x14ac:dyDescent="0.2">
      <c r="G179" s="2"/>
      <c r="AB179" s="63">
        <v>0.88194444444444453</v>
      </c>
    </row>
    <row r="180" spans="7:28" x14ac:dyDescent="0.2">
      <c r="G180" s="2"/>
      <c r="AB180" s="63">
        <v>0.88541666666666663</v>
      </c>
    </row>
    <row r="181" spans="7:28" x14ac:dyDescent="0.2">
      <c r="G181" s="2"/>
      <c r="AB181" s="63">
        <v>0.88888888888888884</v>
      </c>
    </row>
    <row r="182" spans="7:28" x14ac:dyDescent="0.2">
      <c r="G182" s="2"/>
      <c r="AB182" s="63">
        <v>0.89236111111111116</v>
      </c>
    </row>
    <row r="183" spans="7:28" x14ac:dyDescent="0.2">
      <c r="G183" s="2"/>
      <c r="AB183" s="63">
        <v>0.89583333333333337</v>
      </c>
    </row>
    <row r="184" spans="7:28" x14ac:dyDescent="0.2">
      <c r="G184" s="2"/>
      <c r="AB184" s="63">
        <v>0.89930555555555547</v>
      </c>
    </row>
    <row r="185" spans="7:28" x14ac:dyDescent="0.2">
      <c r="G185" s="2"/>
      <c r="AB185" s="63">
        <v>0.90277777777777779</v>
      </c>
    </row>
    <row r="186" spans="7:28" x14ac:dyDescent="0.2">
      <c r="G186" s="2"/>
      <c r="AB186" s="63">
        <v>0.90625</v>
      </c>
    </row>
    <row r="187" spans="7:28" x14ac:dyDescent="0.2">
      <c r="G187" s="2"/>
      <c r="AB187" s="63">
        <v>0.91666666666666663</v>
      </c>
    </row>
    <row r="188" spans="7:28" x14ac:dyDescent="0.2">
      <c r="G188" s="2"/>
    </row>
    <row r="189" spans="7:28" x14ac:dyDescent="0.2">
      <c r="G189" s="2"/>
    </row>
    <row r="190" spans="7:28" x14ac:dyDescent="0.2">
      <c r="G190" s="2"/>
    </row>
    <row r="191" spans="7:28" x14ac:dyDescent="0.2">
      <c r="G191" s="2"/>
    </row>
    <row r="192" spans="7:28" x14ac:dyDescent="0.2">
      <c r="G192" s="2"/>
    </row>
  </sheetData>
  <dataConsolidate/>
  <mergeCells count="78">
    <mergeCell ref="R4:U4"/>
    <mergeCell ref="E4:O4"/>
    <mergeCell ref="A4:D4"/>
    <mergeCell ref="A8:D8"/>
    <mergeCell ref="E7:U7"/>
    <mergeCell ref="E6:U6"/>
    <mergeCell ref="A6:D6"/>
    <mergeCell ref="R5:U5"/>
    <mergeCell ref="P5:Q5"/>
    <mergeCell ref="E5:O5"/>
    <mergeCell ref="A5:D5"/>
    <mergeCell ref="R8:U8"/>
    <mergeCell ref="E8:I8"/>
    <mergeCell ref="E40:F40"/>
    <mergeCell ref="S40:T40"/>
    <mergeCell ref="E35:F35"/>
    <mergeCell ref="S35:T35"/>
    <mergeCell ref="E36:F36"/>
    <mergeCell ref="S36:T36"/>
    <mergeCell ref="E33:F33"/>
    <mergeCell ref="S33:T33"/>
    <mergeCell ref="E34:F34"/>
    <mergeCell ref="S34:T34"/>
    <mergeCell ref="E39:F39"/>
    <mergeCell ref="S39:T39"/>
    <mergeCell ref="E37:F37"/>
    <mergeCell ref="S37:T37"/>
    <mergeCell ref="E38:F38"/>
    <mergeCell ref="S38:T38"/>
    <mergeCell ref="E30:F30"/>
    <mergeCell ref="S30:T30"/>
    <mergeCell ref="E31:F31"/>
    <mergeCell ref="S31:T31"/>
    <mergeCell ref="E32:F32"/>
    <mergeCell ref="S32:T32"/>
    <mergeCell ref="E27:F27"/>
    <mergeCell ref="S27:T27"/>
    <mergeCell ref="E28:F28"/>
    <mergeCell ref="S28:T28"/>
    <mergeCell ref="E29:F29"/>
    <mergeCell ref="S29:T29"/>
    <mergeCell ref="E24:F24"/>
    <mergeCell ref="S24:T24"/>
    <mergeCell ref="E25:F25"/>
    <mergeCell ref="S25:T25"/>
    <mergeCell ref="E26:F26"/>
    <mergeCell ref="S26:T26"/>
    <mergeCell ref="E21:F21"/>
    <mergeCell ref="S21:T21"/>
    <mergeCell ref="E22:F22"/>
    <mergeCell ref="S22:T22"/>
    <mergeCell ref="E23:F23"/>
    <mergeCell ref="S23:T23"/>
    <mergeCell ref="A18:I18"/>
    <mergeCell ref="O18:U18"/>
    <mergeCell ref="E19:F19"/>
    <mergeCell ref="S19:T19"/>
    <mergeCell ref="E20:F20"/>
    <mergeCell ref="S20:T20"/>
    <mergeCell ref="A10:D10"/>
    <mergeCell ref="E10:O10"/>
    <mergeCell ref="A17:T17"/>
    <mergeCell ref="A11:D11"/>
    <mergeCell ref="E11:O11"/>
    <mergeCell ref="Q11:T11"/>
    <mergeCell ref="A12:D12"/>
    <mergeCell ref="E12:U12"/>
    <mergeCell ref="E13:U13"/>
    <mergeCell ref="A14:D14"/>
    <mergeCell ref="E14:I14"/>
    <mergeCell ref="A15:D15"/>
    <mergeCell ref="E15:I15"/>
    <mergeCell ref="E16:S16"/>
    <mergeCell ref="S1:U1"/>
    <mergeCell ref="A2:U2"/>
    <mergeCell ref="A3:D3"/>
    <mergeCell ref="E3:O3"/>
    <mergeCell ref="R3:S3"/>
  </mergeCells>
  <conditionalFormatting sqref="V20:V34 V39:V40">
    <cfRule type="cellIs" dxfId="21" priority="2" operator="equal">
      <formula>0</formula>
    </cfRule>
  </conditionalFormatting>
  <conditionalFormatting sqref="V35:V38">
    <cfRule type="cellIs" dxfId="20" priority="1" operator="equal">
      <formula>0</formula>
    </cfRule>
  </conditionalFormatting>
  <dataValidations disablePrompts="1" count="9">
    <dataValidation allowBlank="1" showInputMessage="1" showErrorMessage="1" promptTitle="Student NYC ID" prompt="Enter only the student's Nine-digit New York City Identification Number." sqref="X11:Y11 P11"/>
    <dataValidation allowBlank="1" showInputMessage="1" showErrorMessage="1" promptTitle="VENDOR EIN# / SOCIAL SECURITY #" prompt="If vendor is an &quot;Agency&quot;, enter the Employer Identification Number (EIN), if the vendor is an individual, enter the provider's Sociall Security Number (SSN)." sqref="X5:Y5 P5"/>
    <dataValidation allowBlank="1" showInputMessage="1" showErrorMessage="1" promptTitle="Vendor Name" prompt="Enter the vendor name here." sqref="Y4 Q4:R4 R5"/>
    <dataValidation allowBlank="1" showInputMessage="1" showErrorMessage="1" promptTitle="Vendor Adress" prompt="Enter the vendor address here." sqref="X6:Y6 O6:S6 O12:S12 E12:L12 E6:L6"/>
    <dataValidation allowBlank="1" showInputMessage="1" showErrorMessage="1" promptTitle="Vendor Address Second Line" sqref="X7:Y7 O7:S7 E7:L7"/>
    <dataValidation type="list" allowBlank="1" showInputMessage="1" showErrorMessage="1" sqref="E14">
      <formula1>$X$1:$X$4</formula1>
    </dataValidation>
    <dataValidation type="whole" allowBlank="1" showInputMessage="1" showErrorMessage="1" sqref="X1:X4">
      <formula1>1000000000</formula1>
      <formula2>1000000001</formula2>
    </dataValidation>
    <dataValidation type="decimal" allowBlank="1" showInputMessage="1" showErrorMessage="1" sqref="BO4:BS4 BL1:BN4 AL1:AS4">
      <formula1>1000001</formula1>
      <formula2>1000002</formula2>
    </dataValidation>
    <dataValidation type="whole" allowBlank="1" showInputMessage="1" showErrorMessage="1" sqref="AB1:AB19 AB21:AB1048576">
      <formula1>100001</formula1>
      <formula2>100002</formula2>
    </dataValidation>
  </dataValidations>
  <printOptions horizontalCentered="1"/>
  <pageMargins left="0.15" right="0.01" top="0.19" bottom="0.04" header="0.25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C198"/>
  <sheetViews>
    <sheetView showGridLines="0" topLeftCell="A8" zoomScaleNormal="100" workbookViewId="0">
      <selection activeCell="D19" sqref="D19"/>
    </sheetView>
  </sheetViews>
  <sheetFormatPr defaultRowHeight="12.75" outlineLevelCol="1" x14ac:dyDescent="0.2"/>
  <cols>
    <col min="1" max="1" width="9.42578125" style="2" customWidth="1"/>
    <col min="2" max="3" width="9.42578125" style="2" hidden="1" customWidth="1" outlineLevel="1"/>
    <col min="4" max="4" width="10.140625" style="2" customWidth="1" collapsed="1"/>
    <col min="5" max="6" width="5.42578125" style="2" customWidth="1"/>
    <col min="7" max="8" width="8.140625" style="45" hidden="1" customWidth="1"/>
    <col min="9" max="9" width="8.85546875" style="4" customWidth="1"/>
    <col min="10" max="13" width="13.140625" style="4" hidden="1" customWidth="1"/>
    <col min="14" max="14" width="7.85546875" style="4" bestFit="1" customWidth="1"/>
    <col min="15" max="15" width="9.42578125" style="4" customWidth="1"/>
    <col min="16" max="16" width="9.140625" style="2" hidden="1" customWidth="1" outlineLevel="1"/>
    <col min="17" max="17" width="9" style="2" hidden="1" customWidth="1" outlineLevel="1"/>
    <col min="18" max="18" width="12" style="131" bestFit="1" customWidth="1" collapsed="1"/>
    <col min="19" max="19" width="5.42578125" style="2" customWidth="1"/>
    <col min="20" max="20" width="6.140625" style="2" bestFit="1" customWidth="1"/>
    <col min="21" max="21" width="8.85546875" style="4" customWidth="1"/>
    <col min="22" max="22" width="7.7109375" style="4" bestFit="1" customWidth="1"/>
    <col min="23" max="23" width="7.85546875" style="4" hidden="1" customWidth="1"/>
    <col min="24" max="26" width="13.140625" style="4" hidden="1" customWidth="1"/>
    <col min="27" max="27" width="9.140625" style="62" hidden="1" customWidth="1"/>
    <col min="28" max="28" width="9.140625" style="63" hidden="1" customWidth="1"/>
    <col min="29" max="29" width="9.140625" style="63" customWidth="1"/>
    <col min="30" max="34" width="9.140625" style="62" customWidth="1"/>
    <col min="35" max="37" width="9.140625" style="2" customWidth="1"/>
    <col min="38" max="45" width="9.140625" style="2" hidden="1" customWidth="1" outlineLevel="1"/>
    <col min="46" max="46" width="9.140625" style="2" customWidth="1" collapsed="1"/>
    <col min="47" max="58" width="9.140625" style="2" customWidth="1"/>
    <col min="59" max="16384" width="9.140625" style="2"/>
  </cols>
  <sheetData>
    <row r="1" spans="1:263" ht="17.25" customHeight="1" x14ac:dyDescent="0.2">
      <c r="A1"/>
      <c r="S1" s="247"/>
      <c r="T1" s="247"/>
      <c r="U1" s="247"/>
      <c r="V1" s="141"/>
      <c r="W1" s="141"/>
      <c r="X1" s="20" t="s">
        <v>1</v>
      </c>
      <c r="AL1" s="27" t="s">
        <v>44</v>
      </c>
      <c r="AM1" s="28">
        <v>41820</v>
      </c>
      <c r="AN1" s="28">
        <v>42248</v>
      </c>
      <c r="AO1" s="2">
        <v>41.98</v>
      </c>
      <c r="AP1" s="2">
        <f>62.97/2</f>
        <v>31.484999999999999</v>
      </c>
      <c r="AQ1" s="2">
        <f>83.96/3</f>
        <v>27.986666666666665</v>
      </c>
      <c r="AR1" s="2">
        <f>94.45/4</f>
        <v>23.612500000000001</v>
      </c>
      <c r="AS1" s="2">
        <v>104.95</v>
      </c>
      <c r="BL1" s="27"/>
      <c r="BM1" s="28"/>
      <c r="BN1" s="28"/>
    </row>
    <row r="2" spans="1:263" ht="29.25" customHeight="1" x14ac:dyDescent="0.2">
      <c r="A2" s="248" t="s">
        <v>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42"/>
      <c r="W2" s="142"/>
      <c r="X2" s="20" t="s">
        <v>2</v>
      </c>
      <c r="Y2" s="2"/>
      <c r="Z2" s="2"/>
      <c r="AB2" s="63">
        <v>0.25</v>
      </c>
      <c r="AL2" s="2" t="s">
        <v>46</v>
      </c>
      <c r="AM2" s="28">
        <v>42551</v>
      </c>
      <c r="AN2" s="58">
        <v>42979</v>
      </c>
      <c r="BL2" s="27"/>
      <c r="BM2" s="28"/>
      <c r="BN2" s="28"/>
      <c r="BO2"/>
      <c r="BP2"/>
      <c r="BQ2"/>
      <c r="BR2"/>
      <c r="BS2"/>
      <c r="BT2"/>
    </row>
    <row r="3" spans="1:263" ht="20.25" customHeight="1" x14ac:dyDescent="0.2">
      <c r="A3" s="249" t="s">
        <v>8</v>
      </c>
      <c r="B3" s="249"/>
      <c r="C3" s="249"/>
      <c r="D3" s="249"/>
      <c r="E3" s="250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12"/>
      <c r="Q3" s="136" t="s">
        <v>36</v>
      </c>
      <c r="R3" s="251"/>
      <c r="S3" s="252"/>
      <c r="T3" s="7"/>
      <c r="U3" s="8"/>
      <c r="V3" s="8"/>
      <c r="W3" s="8"/>
      <c r="X3" s="20" t="s">
        <v>3</v>
      </c>
      <c r="Y3" s="22"/>
      <c r="Z3" s="22"/>
      <c r="AB3" s="63">
        <v>0.25347222222222221</v>
      </c>
      <c r="AL3" s="2" t="s">
        <v>46</v>
      </c>
      <c r="AM3" s="28">
        <v>42551</v>
      </c>
      <c r="AN3" s="58">
        <v>42979</v>
      </c>
      <c r="BM3" s="28"/>
      <c r="BN3" s="58"/>
      <c r="BO3"/>
      <c r="BP3"/>
      <c r="BQ3"/>
      <c r="BR3"/>
      <c r="BS3"/>
      <c r="BT3"/>
    </row>
    <row r="4" spans="1:263" ht="19.5" customHeight="1" x14ac:dyDescent="0.2">
      <c r="A4" s="243" t="s">
        <v>24</v>
      </c>
      <c r="B4" s="243"/>
      <c r="C4" s="243"/>
      <c r="D4" s="243"/>
      <c r="E4" s="244" t="s">
        <v>56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76" t="s">
        <v>25</v>
      </c>
      <c r="Q4" s="77"/>
      <c r="R4" s="246"/>
      <c r="S4" s="246"/>
      <c r="T4" s="246"/>
      <c r="U4" s="246"/>
      <c r="V4" s="90"/>
      <c r="W4" s="90"/>
      <c r="X4" s="20" t="s">
        <v>6</v>
      </c>
      <c r="Y4" s="2"/>
      <c r="Z4" s="2"/>
      <c r="AB4" s="63">
        <v>0.25694444444444448</v>
      </c>
      <c r="AO4" s="2" t="s">
        <v>47</v>
      </c>
      <c r="AP4" s="2" t="s">
        <v>48</v>
      </c>
      <c r="AQ4" s="2" t="s">
        <v>49</v>
      </c>
      <c r="AR4" s="2" t="s">
        <v>50</v>
      </c>
      <c r="AS4" s="2" t="s">
        <v>51</v>
      </c>
      <c r="BT4"/>
    </row>
    <row r="5" spans="1:263" ht="19.5" customHeight="1" x14ac:dyDescent="0.2">
      <c r="A5" s="243" t="s">
        <v>26</v>
      </c>
      <c r="B5" s="243"/>
      <c r="C5" s="243"/>
      <c r="D5" s="243"/>
      <c r="E5" s="253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5" t="s">
        <v>27</v>
      </c>
      <c r="Q5" s="255"/>
      <c r="R5" s="253"/>
      <c r="S5" s="253"/>
      <c r="T5" s="253"/>
      <c r="U5" s="253"/>
      <c r="V5" s="90"/>
      <c r="W5" s="90"/>
      <c r="X5" s="2"/>
      <c r="Y5" s="2"/>
      <c r="Z5" s="2"/>
      <c r="AB5" s="63">
        <v>0.26041666666666669</v>
      </c>
      <c r="BL5"/>
      <c r="BM5"/>
      <c r="BN5"/>
      <c r="BO5"/>
      <c r="BP5"/>
      <c r="BQ5"/>
      <c r="BR5"/>
      <c r="BS5"/>
      <c r="BT5"/>
    </row>
    <row r="6" spans="1:263" ht="19.5" customHeight="1" x14ac:dyDescent="0.2">
      <c r="A6" s="243" t="s">
        <v>38</v>
      </c>
      <c r="B6" s="243"/>
      <c r="C6" s="243"/>
      <c r="D6" s="243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45"/>
      <c r="U6" s="245"/>
      <c r="V6" s="91"/>
      <c r="W6" s="91"/>
      <c r="X6" s="2"/>
      <c r="Y6" s="2"/>
      <c r="Z6" s="2"/>
      <c r="AB6" s="63">
        <v>0.2638888888888889</v>
      </c>
      <c r="BL6"/>
      <c r="BM6"/>
      <c r="BN6"/>
      <c r="BO6"/>
      <c r="BP6"/>
      <c r="BQ6"/>
      <c r="BR6"/>
      <c r="BS6"/>
      <c r="BT6"/>
    </row>
    <row r="7" spans="1:263" ht="19.5" hidden="1" customHeight="1" x14ac:dyDescent="0.2">
      <c r="A7" s="13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45"/>
      <c r="U7" s="245"/>
      <c r="V7" s="91"/>
      <c r="W7" s="91"/>
      <c r="X7" s="2"/>
      <c r="Y7" s="2"/>
      <c r="Z7" s="2"/>
      <c r="AB7" s="63">
        <v>0.2673611111111111</v>
      </c>
      <c r="BL7"/>
      <c r="BM7"/>
      <c r="BN7"/>
      <c r="BO7"/>
      <c r="BP7"/>
      <c r="BQ7"/>
      <c r="BR7"/>
      <c r="BS7"/>
      <c r="BT7"/>
    </row>
    <row r="8" spans="1:263" ht="19.5" customHeight="1" x14ac:dyDescent="0.2">
      <c r="A8" s="243" t="s">
        <v>7</v>
      </c>
      <c r="B8" s="243"/>
      <c r="C8" s="243"/>
      <c r="D8" s="243"/>
      <c r="E8" s="257"/>
      <c r="F8" s="257"/>
      <c r="G8" s="257"/>
      <c r="H8" s="257"/>
      <c r="I8" s="257"/>
      <c r="J8" s="72"/>
      <c r="K8" s="72"/>
      <c r="L8" s="72"/>
      <c r="M8" s="72"/>
      <c r="N8" s="98"/>
      <c r="O8" s="83"/>
      <c r="P8" s="74"/>
      <c r="Q8" s="82"/>
      <c r="R8" s="258"/>
      <c r="S8" s="259"/>
      <c r="T8" s="259"/>
      <c r="U8" s="259"/>
      <c r="V8" s="92"/>
      <c r="W8" s="92"/>
      <c r="X8" s="2"/>
      <c r="Y8" s="2"/>
      <c r="Z8" s="2"/>
      <c r="AB8" s="63">
        <v>0.27083333333333331</v>
      </c>
      <c r="BL8"/>
      <c r="BM8"/>
      <c r="BN8"/>
      <c r="BO8"/>
      <c r="BP8"/>
      <c r="BQ8"/>
      <c r="BR8"/>
      <c r="BS8"/>
      <c r="BT8"/>
    </row>
    <row r="9" spans="1:263" ht="15" hidden="1" customHeight="1" x14ac:dyDescent="0.2">
      <c r="A9" s="10"/>
      <c r="B9" s="3"/>
      <c r="C9" s="3"/>
      <c r="E9" s="11"/>
      <c r="F9" s="11"/>
      <c r="G9" s="47"/>
      <c r="H9" s="47"/>
      <c r="I9" s="11"/>
      <c r="J9" s="11"/>
      <c r="K9" s="11"/>
      <c r="L9" s="11"/>
      <c r="M9" s="11"/>
      <c r="N9" s="11"/>
      <c r="O9" s="11"/>
      <c r="P9" s="11"/>
      <c r="Q9" s="11"/>
      <c r="R9" s="132"/>
      <c r="S9" s="11"/>
      <c r="T9" s="8"/>
      <c r="X9" s="11"/>
      <c r="Y9" s="11"/>
      <c r="Z9" s="11"/>
      <c r="AB9" s="63">
        <v>0.27430555555555552</v>
      </c>
      <c r="BL9"/>
      <c r="BM9"/>
      <c r="BN9"/>
      <c r="BO9"/>
      <c r="BP9"/>
      <c r="BQ9"/>
      <c r="BR9"/>
      <c r="BS9"/>
      <c r="BT9"/>
    </row>
    <row r="10" spans="1:263" ht="31.5" customHeight="1" x14ac:dyDescent="0.2">
      <c r="A10" s="243" t="s">
        <v>9</v>
      </c>
      <c r="B10" s="243"/>
      <c r="C10" s="243"/>
      <c r="D10" s="243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75"/>
      <c r="Q10" s="75"/>
      <c r="R10" s="140"/>
      <c r="S10" s="75"/>
      <c r="T10" s="56"/>
      <c r="U10" s="56"/>
      <c r="V10" s="56"/>
      <c r="W10" s="56"/>
      <c r="X10" s="2"/>
      <c r="Y10" s="2"/>
      <c r="Z10" s="2"/>
      <c r="AB10" s="63">
        <v>0.27777777777777779</v>
      </c>
      <c r="BL10"/>
      <c r="BM10"/>
      <c r="BN10"/>
      <c r="BO10"/>
      <c r="BP10"/>
      <c r="BQ10"/>
      <c r="BR10"/>
      <c r="BS10"/>
      <c r="BT10"/>
    </row>
    <row r="11" spans="1:263" ht="19.5" customHeight="1" x14ac:dyDescent="0.2">
      <c r="A11" s="243" t="s">
        <v>10</v>
      </c>
      <c r="B11" s="243"/>
      <c r="C11" s="243"/>
      <c r="D11" s="243"/>
      <c r="E11" s="261"/>
      <c r="F11" s="261"/>
      <c r="G11" s="261"/>
      <c r="H11" s="261"/>
      <c r="I11" s="261"/>
      <c r="J11" s="262"/>
      <c r="K11" s="262"/>
      <c r="L11" s="262"/>
      <c r="M11" s="262"/>
      <c r="N11" s="262"/>
      <c r="O11" s="262"/>
      <c r="P11" s="75"/>
      <c r="Q11" s="263"/>
      <c r="R11" s="263"/>
      <c r="S11" s="263"/>
      <c r="T11" s="263"/>
      <c r="U11" s="56"/>
      <c r="V11" s="56"/>
      <c r="W11" s="56"/>
      <c r="X11" s="2"/>
      <c r="Y11" s="2"/>
      <c r="Z11" s="2"/>
      <c r="AB11" s="63">
        <v>0.28125</v>
      </c>
      <c r="BL11"/>
      <c r="BM11"/>
      <c r="BN11"/>
      <c r="BO11"/>
      <c r="BP11"/>
      <c r="BQ11"/>
      <c r="BR11"/>
      <c r="BS11"/>
      <c r="BT11"/>
    </row>
    <row r="12" spans="1:263" ht="19.5" hidden="1" customHeight="1" x14ac:dyDescent="0.25">
      <c r="A12" s="243" t="s">
        <v>11</v>
      </c>
      <c r="B12" s="243"/>
      <c r="C12" s="243"/>
      <c r="D12" s="243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45"/>
      <c r="U12" s="245"/>
      <c r="V12" s="91"/>
      <c r="W12" s="91"/>
      <c r="X12" s="2"/>
      <c r="Y12" s="2"/>
      <c r="Z12" s="2"/>
      <c r="AB12" s="63">
        <v>0.28472222222222221</v>
      </c>
      <c r="BL12" s="99" t="s">
        <v>54</v>
      </c>
      <c r="BM12" s="99">
        <v>0.66</v>
      </c>
      <c r="BN12" s="100">
        <v>27.706799999999998</v>
      </c>
      <c r="BO12" s="100">
        <v>20.780100000000001</v>
      </c>
      <c r="BP12" s="100">
        <v>18.4712</v>
      </c>
      <c r="BQ12" s="100">
        <v>15.584250000000001</v>
      </c>
      <c r="BR12" s="100">
        <v>13.853400000000002</v>
      </c>
      <c r="BS12" s="100">
        <v>11.544500000000001</v>
      </c>
      <c r="BT12" s="100">
        <v>9.8952857142857162</v>
      </c>
    </row>
    <row r="13" spans="1:263" ht="19.5" hidden="1" customHeight="1" x14ac:dyDescent="0.2">
      <c r="A13" s="31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5"/>
      <c r="U13" s="265"/>
      <c r="V13" s="91"/>
      <c r="W13" s="91"/>
      <c r="X13" s="2"/>
      <c r="Y13" s="2"/>
      <c r="Z13" s="2"/>
      <c r="AB13" s="63">
        <v>0.28819444444444448</v>
      </c>
    </row>
    <row r="14" spans="1:263" ht="19.5" customHeight="1" x14ac:dyDescent="0.2">
      <c r="A14" s="243" t="s">
        <v>21</v>
      </c>
      <c r="B14" s="243"/>
      <c r="C14" s="243"/>
      <c r="D14" s="243"/>
      <c r="E14" s="252"/>
      <c r="F14" s="252"/>
      <c r="G14" s="252"/>
      <c r="H14" s="252"/>
      <c r="I14" s="252"/>
      <c r="J14" s="55"/>
      <c r="K14" s="55"/>
      <c r="L14" s="55"/>
      <c r="M14" s="55"/>
      <c r="N14" s="55"/>
      <c r="O14" s="55"/>
      <c r="P14" s="55"/>
      <c r="Q14" s="55"/>
      <c r="R14" s="140"/>
      <c r="S14" s="55"/>
      <c r="T14" s="56"/>
      <c r="U14" s="56"/>
      <c r="V14" s="56"/>
      <c r="W14" s="56"/>
      <c r="X14" s="55"/>
      <c r="Y14" s="55"/>
      <c r="Z14" s="55"/>
      <c r="AB14" s="63">
        <v>0.29166666666666669</v>
      </c>
    </row>
    <row r="15" spans="1:263" ht="19.5" customHeight="1" x14ac:dyDescent="0.2">
      <c r="A15" s="243" t="s">
        <v>28</v>
      </c>
      <c r="B15" s="243"/>
      <c r="C15" s="243"/>
      <c r="D15" s="243"/>
      <c r="E15" s="252"/>
      <c r="F15" s="252"/>
      <c r="G15" s="252"/>
      <c r="H15" s="252"/>
      <c r="I15" s="252"/>
      <c r="J15" s="2"/>
      <c r="K15" s="2"/>
      <c r="L15" s="2"/>
      <c r="M15" s="2"/>
      <c r="N15" s="2"/>
      <c r="O15" s="2"/>
      <c r="P15" s="55"/>
      <c r="Q15" s="55"/>
      <c r="R15" s="140"/>
      <c r="S15" s="55"/>
      <c r="T15" s="56"/>
      <c r="U15" s="57"/>
      <c r="V15" s="57"/>
      <c r="W15" s="57"/>
      <c r="X15" s="55"/>
      <c r="Y15" s="55"/>
      <c r="Z15" s="55"/>
      <c r="AB15" s="63">
        <v>0.2951388888888889</v>
      </c>
    </row>
    <row r="16" spans="1:263" s="34" customFormat="1" ht="9" customHeight="1" x14ac:dyDescent="0.2">
      <c r="A16" s="81"/>
      <c r="B16" s="80"/>
      <c r="C16" s="80"/>
      <c r="D16" s="79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7"/>
      <c r="U16" s="78"/>
      <c r="V16" s="78"/>
      <c r="W16" s="78"/>
      <c r="AA16" s="64"/>
      <c r="AB16" s="63">
        <v>0.2986111111111111</v>
      </c>
      <c r="AC16" s="65"/>
      <c r="AD16" s="64"/>
      <c r="AE16" s="64"/>
      <c r="AF16" s="64"/>
      <c r="AG16" s="64"/>
      <c r="AH16" s="64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</row>
    <row r="17" spans="1:263" ht="3.75" hidden="1" customHeight="1" x14ac:dyDescent="0.2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X17" s="2"/>
      <c r="Y17" s="2"/>
      <c r="Z17" s="2"/>
      <c r="AA17" s="64"/>
      <c r="AB17" s="63">
        <v>0.30208333333333331</v>
      </c>
      <c r="AC17" s="65"/>
      <c r="AD17" s="64"/>
      <c r="AE17" s="64"/>
      <c r="AF17" s="64"/>
      <c r="AG17" s="64"/>
      <c r="AH17" s="64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</row>
    <row r="18" spans="1:263" ht="13.5" customHeight="1" x14ac:dyDescent="0.2">
      <c r="A18" s="266" t="s">
        <v>13</v>
      </c>
      <c r="B18" s="267"/>
      <c r="C18" s="267"/>
      <c r="D18" s="267"/>
      <c r="E18" s="267"/>
      <c r="F18" s="267"/>
      <c r="G18" s="267"/>
      <c r="H18" s="267"/>
      <c r="I18" s="268"/>
      <c r="J18" s="29"/>
      <c r="K18" s="60"/>
      <c r="L18" s="60"/>
      <c r="M18" s="21"/>
      <c r="N18" s="107"/>
      <c r="O18" s="266" t="s">
        <v>13</v>
      </c>
      <c r="P18" s="267"/>
      <c r="Q18" s="267"/>
      <c r="R18" s="267"/>
      <c r="S18" s="267"/>
      <c r="T18" s="267"/>
      <c r="U18" s="269"/>
      <c r="V18" s="108"/>
      <c r="W18" s="102"/>
      <c r="X18" s="29"/>
      <c r="Y18" s="60"/>
      <c r="Z18" s="101"/>
      <c r="AA18" s="66"/>
      <c r="AB18" s="63">
        <v>0.30555555555555552</v>
      </c>
      <c r="AC18" s="65"/>
      <c r="AD18" s="64"/>
      <c r="AE18" s="64"/>
      <c r="AF18" s="64"/>
      <c r="AG18" s="64"/>
      <c r="AH18" s="64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</row>
    <row r="19" spans="1:263" s="5" customFormat="1" ht="34.5" customHeight="1" x14ac:dyDescent="0.2">
      <c r="A19" s="17" t="s">
        <v>14</v>
      </c>
      <c r="B19" s="17" t="s">
        <v>19</v>
      </c>
      <c r="C19" s="17" t="s">
        <v>20</v>
      </c>
      <c r="D19" s="18" t="s">
        <v>15</v>
      </c>
      <c r="E19" s="270" t="s">
        <v>16</v>
      </c>
      <c r="F19" s="271"/>
      <c r="G19" s="48" t="s">
        <v>0</v>
      </c>
      <c r="H19" s="88"/>
      <c r="I19" s="30" t="s">
        <v>39</v>
      </c>
      <c r="J19" s="59" t="s">
        <v>41</v>
      </c>
      <c r="K19" s="61" t="s">
        <v>43</v>
      </c>
      <c r="L19" s="61" t="s">
        <v>63</v>
      </c>
      <c r="M19" s="61"/>
      <c r="N19" s="105" t="s">
        <v>53</v>
      </c>
      <c r="O19" s="17" t="s">
        <v>14</v>
      </c>
      <c r="P19" s="17" t="s">
        <v>19</v>
      </c>
      <c r="Q19" s="17" t="s">
        <v>20</v>
      </c>
      <c r="R19" s="18" t="s">
        <v>15</v>
      </c>
      <c r="S19" s="272" t="s">
        <v>16</v>
      </c>
      <c r="T19" s="273"/>
      <c r="U19" s="53" t="s">
        <v>39</v>
      </c>
      <c r="V19" s="109" t="s">
        <v>53</v>
      </c>
      <c r="W19" s="103"/>
      <c r="X19" s="59" t="s">
        <v>22</v>
      </c>
      <c r="Y19" s="61" t="s">
        <v>23</v>
      </c>
      <c r="Z19" s="61" t="s">
        <v>56</v>
      </c>
      <c r="AA19" s="66"/>
      <c r="AB19" s="63">
        <v>0.30902777777777779</v>
      </c>
      <c r="AC19" s="67"/>
      <c r="AD19" s="66"/>
      <c r="AE19" s="66"/>
      <c r="AF19" s="64"/>
      <c r="AG19" s="66"/>
      <c r="AH19" s="66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</row>
    <row r="20" spans="1:263" ht="18.75" customHeight="1" x14ac:dyDescent="0.2">
      <c r="A20" s="145"/>
      <c r="B20" s="146"/>
      <c r="C20" s="146"/>
      <c r="D20" s="112"/>
      <c r="E20" s="274"/>
      <c r="F20" s="274"/>
      <c r="G20" s="49"/>
      <c r="H20" s="89">
        <f t="shared" ref="H20:H36" si="0">VALUE(D20)</f>
        <v>0</v>
      </c>
      <c r="I20" s="143" t="str">
        <f t="shared" ref="I20:I36" si="1">IF(J20&lt;&gt;"",J20,IF(K20&lt;&gt;"",K20,IF(M20&lt;&gt;"",M20,"")))</f>
        <v/>
      </c>
      <c r="J20" s="114" t="str">
        <f t="shared" ref="J20:J36" si="2">IF(AND(A20&gt;$AM$1,A20&lt;$AN$1),IF(D20&lt;&gt;"",IF(E20=1,41.98, IF(E20=2,(62.97/2), IF(E20=3,83.96/3, IF(E20=4,94.45/4, IF(E20&gt;4,104.95/E20,"")))))*(D20/60),""),"")</f>
        <v/>
      </c>
      <c r="K20" s="115" t="str">
        <f t="shared" ref="K20:K36" si="3">IF(AND(A20&gt;$AM$2,A20&lt;$AN$2),IF(D20&lt;&gt;"",IF(E20=1,41.98, IF(E20=2,(62.97/2), IF(E20=3,83.96/3, IF(E20=4,94.45/4, IF(E20&gt;4,104.95/E20,"")))))*(D20/60),""),"")</f>
        <v/>
      </c>
      <c r="L20" s="115" t="str">
        <f t="shared" ref="L20:L36" si="4">IF(AND(A20&gt;$AM$2,A20&lt;$AN$2),IF(D20&lt;&gt;"",IF(E20=1,33, IF(E20=2,25, IF(E20=3,20, IF(E20=4,16.25, IF(E20=5,11.67, IF(E20&gt;5,10))))))*(D20/60),""),"")</f>
        <v/>
      </c>
      <c r="M20" s="115"/>
      <c r="N20" s="110" t="str">
        <f t="shared" ref="N20:N36" si="5">L20</f>
        <v/>
      </c>
      <c r="O20" s="145"/>
      <c r="P20" s="146"/>
      <c r="Q20" s="146"/>
      <c r="R20" s="112"/>
      <c r="S20" s="274"/>
      <c r="T20" s="274"/>
      <c r="U20" s="144" t="str">
        <f>IF(X20&lt;&gt;"",X20,IF(Y20&lt;&gt;"",Y20,IF(Z20&lt;&gt;"",Z20,"")))</f>
        <v/>
      </c>
      <c r="V20" s="110" t="str">
        <f>Z20</f>
        <v/>
      </c>
      <c r="W20" s="89">
        <f>VALUE(R20)</f>
        <v>0</v>
      </c>
      <c r="X20" s="33" t="str">
        <f t="shared" ref="X20:X36" si="6">IF(AND(O20&gt;$AM$1,O20&lt;$AN$1),IF(R20&lt;&gt;"",IF(S20=1,41.98, IF(S20=2,(62.97/2), IF(S20=3,83.96/3, IF(S20=4,94.45/4, IF(S20&gt;4,104.95/S20,"")))))*(R20/60),""),"")</f>
        <v/>
      </c>
      <c r="Y20" s="33" t="str">
        <f t="shared" ref="Y20:Y36" si="7">IF(AND(O20&gt;$AM$2,O20&lt;$AN$2),IF(R20&lt;&gt;"",IF(S20=1,41.98, IF(S20=2,(62.97/2), IF(S20=3,83.96/3, IF(S20=4,94.45/4, IF(S20&gt;4,104.95/S20,"")))))*(R20/60),""),"")</f>
        <v/>
      </c>
      <c r="Z20" s="33" t="str">
        <f>IF(AND(O20&gt;$AM$2,O20&lt;$AN$2),IF(R20&lt;&gt;"",IF(S20=1,33, IF(S20=2,25, IF(S20=3,20, IF(S20=4,16.25, IF(S20=5,11.67, IF(S20&gt;5,10))))))*(R20/60),""),"")</f>
        <v/>
      </c>
      <c r="AB20" s="63">
        <v>0.3125</v>
      </c>
    </row>
    <row r="21" spans="1:263" ht="18.75" customHeight="1" x14ac:dyDescent="0.2">
      <c r="A21" s="145"/>
      <c r="B21" s="146"/>
      <c r="C21" s="146"/>
      <c r="D21" s="112"/>
      <c r="E21" s="274"/>
      <c r="F21" s="274"/>
      <c r="G21" s="49"/>
      <c r="H21" s="89">
        <f t="shared" si="0"/>
        <v>0</v>
      </c>
      <c r="I21" s="143" t="str">
        <f t="shared" si="1"/>
        <v/>
      </c>
      <c r="J21" s="114" t="str">
        <f t="shared" si="2"/>
        <v/>
      </c>
      <c r="K21" s="115" t="str">
        <f t="shared" si="3"/>
        <v/>
      </c>
      <c r="L21" s="115" t="str">
        <f t="shared" si="4"/>
        <v/>
      </c>
      <c r="M21" s="115"/>
      <c r="N21" s="110" t="str">
        <f t="shared" si="5"/>
        <v/>
      </c>
      <c r="O21" s="145"/>
      <c r="P21" s="146"/>
      <c r="Q21" s="146"/>
      <c r="R21" s="112"/>
      <c r="S21" s="275"/>
      <c r="T21" s="276"/>
      <c r="U21" s="144" t="str">
        <f t="shared" ref="U21:U36" si="8">IF(X21&lt;&gt;"",X21,IF(Y21&lt;&gt;"",Y21,IF(Z21&lt;&gt;"",Z21,"")))</f>
        <v/>
      </c>
      <c r="V21" s="110" t="str">
        <f t="shared" ref="V21:V36" si="9">Z21</f>
        <v/>
      </c>
      <c r="W21" s="89">
        <f t="shared" ref="W21:W36" si="10">VALUE(R21)</f>
        <v>0</v>
      </c>
      <c r="X21" s="33" t="str">
        <f t="shared" si="6"/>
        <v/>
      </c>
      <c r="Y21" s="33" t="str">
        <f t="shared" si="7"/>
        <v/>
      </c>
      <c r="Z21" s="33" t="str">
        <f t="shared" ref="Z21:Z36" si="11">IF(AND(O21&gt;$AM$2,O21&lt;$AN$2),IF(R21&lt;&gt;"",IF(S21=1,33, IF(S21=2,25, IF(S21=3,20, IF(S21=4,16.25, IF(S21=5,11.67, IF(S21&gt;5,10))))))*(R21/60),""),"")</f>
        <v/>
      </c>
      <c r="AA21" s="66"/>
      <c r="AB21" s="63">
        <v>0.31597222222222221</v>
      </c>
    </row>
    <row r="22" spans="1:263" ht="18.75" customHeight="1" x14ac:dyDescent="0.2">
      <c r="A22" s="145"/>
      <c r="B22" s="146"/>
      <c r="C22" s="146"/>
      <c r="D22" s="112"/>
      <c r="E22" s="274"/>
      <c r="F22" s="274"/>
      <c r="G22" s="49"/>
      <c r="H22" s="89">
        <f t="shared" si="0"/>
        <v>0</v>
      </c>
      <c r="I22" s="143" t="str">
        <f t="shared" si="1"/>
        <v/>
      </c>
      <c r="J22" s="114" t="str">
        <f t="shared" si="2"/>
        <v/>
      </c>
      <c r="K22" s="115" t="str">
        <f t="shared" si="3"/>
        <v/>
      </c>
      <c r="L22" s="115" t="str">
        <f t="shared" si="4"/>
        <v/>
      </c>
      <c r="M22" s="115"/>
      <c r="N22" s="110" t="str">
        <f t="shared" si="5"/>
        <v/>
      </c>
      <c r="O22" s="145"/>
      <c r="P22" s="146"/>
      <c r="Q22" s="146"/>
      <c r="R22" s="112"/>
      <c r="S22" s="275"/>
      <c r="T22" s="276"/>
      <c r="U22" s="144" t="str">
        <f t="shared" si="8"/>
        <v/>
      </c>
      <c r="V22" s="110" t="str">
        <f t="shared" si="9"/>
        <v/>
      </c>
      <c r="W22" s="89">
        <f t="shared" si="10"/>
        <v>0</v>
      </c>
      <c r="X22" s="33" t="str">
        <f t="shared" si="6"/>
        <v/>
      </c>
      <c r="Y22" s="33" t="str">
        <f t="shared" si="7"/>
        <v/>
      </c>
      <c r="Z22" s="33" t="str">
        <f t="shared" si="11"/>
        <v/>
      </c>
      <c r="AB22" s="63">
        <v>0.31944444444444448</v>
      </c>
    </row>
    <row r="23" spans="1:263" ht="18.75" customHeight="1" x14ac:dyDescent="0.2">
      <c r="A23" s="145"/>
      <c r="B23" s="146"/>
      <c r="C23" s="146"/>
      <c r="D23" s="112"/>
      <c r="E23" s="274"/>
      <c r="F23" s="274"/>
      <c r="G23" s="49"/>
      <c r="H23" s="89">
        <f t="shared" si="0"/>
        <v>0</v>
      </c>
      <c r="I23" s="143" t="str">
        <f t="shared" si="1"/>
        <v/>
      </c>
      <c r="J23" s="114" t="str">
        <f t="shared" si="2"/>
        <v/>
      </c>
      <c r="K23" s="115" t="str">
        <f t="shared" si="3"/>
        <v/>
      </c>
      <c r="L23" s="115" t="str">
        <f t="shared" si="4"/>
        <v/>
      </c>
      <c r="M23" s="115"/>
      <c r="N23" s="110" t="str">
        <f t="shared" si="5"/>
        <v/>
      </c>
      <c r="O23" s="145"/>
      <c r="P23" s="146"/>
      <c r="Q23" s="146"/>
      <c r="R23" s="112"/>
      <c r="S23" s="275"/>
      <c r="T23" s="276"/>
      <c r="U23" s="144" t="str">
        <f t="shared" si="8"/>
        <v/>
      </c>
      <c r="V23" s="110" t="str">
        <f t="shared" si="9"/>
        <v/>
      </c>
      <c r="W23" s="89">
        <f t="shared" si="10"/>
        <v>0</v>
      </c>
      <c r="X23" s="33" t="str">
        <f t="shared" si="6"/>
        <v/>
      </c>
      <c r="Y23" s="33" t="str">
        <f t="shared" si="7"/>
        <v/>
      </c>
      <c r="Z23" s="33" t="str">
        <f t="shared" si="11"/>
        <v/>
      </c>
      <c r="AB23" s="63">
        <v>0.32291666666666669</v>
      </c>
    </row>
    <row r="24" spans="1:263" ht="18.75" customHeight="1" x14ac:dyDescent="0.2">
      <c r="A24" s="145"/>
      <c r="B24" s="146"/>
      <c r="C24" s="146"/>
      <c r="D24" s="112"/>
      <c r="E24" s="274"/>
      <c r="F24" s="274"/>
      <c r="G24" s="49"/>
      <c r="H24" s="89">
        <f t="shared" si="0"/>
        <v>0</v>
      </c>
      <c r="I24" s="143" t="str">
        <f t="shared" si="1"/>
        <v/>
      </c>
      <c r="J24" s="114" t="str">
        <f t="shared" si="2"/>
        <v/>
      </c>
      <c r="K24" s="115" t="str">
        <f t="shared" si="3"/>
        <v/>
      </c>
      <c r="L24" s="115" t="str">
        <f t="shared" si="4"/>
        <v/>
      </c>
      <c r="M24" s="115"/>
      <c r="N24" s="110" t="str">
        <f t="shared" si="5"/>
        <v/>
      </c>
      <c r="O24" s="145"/>
      <c r="P24" s="146"/>
      <c r="Q24" s="146"/>
      <c r="R24" s="112"/>
      <c r="S24" s="275"/>
      <c r="T24" s="276"/>
      <c r="U24" s="144" t="str">
        <f t="shared" si="8"/>
        <v/>
      </c>
      <c r="V24" s="110" t="str">
        <f t="shared" si="9"/>
        <v/>
      </c>
      <c r="W24" s="89">
        <f t="shared" si="10"/>
        <v>0</v>
      </c>
      <c r="X24" s="33" t="str">
        <f t="shared" si="6"/>
        <v/>
      </c>
      <c r="Y24" s="33" t="str">
        <f t="shared" si="7"/>
        <v/>
      </c>
      <c r="Z24" s="33" t="str">
        <f t="shared" si="11"/>
        <v/>
      </c>
      <c r="AB24" s="63">
        <v>0.3263888888888889</v>
      </c>
    </row>
    <row r="25" spans="1:263" ht="18.75" customHeight="1" x14ac:dyDescent="0.2">
      <c r="A25" s="145"/>
      <c r="B25" s="146"/>
      <c r="C25" s="146"/>
      <c r="D25" s="112"/>
      <c r="E25" s="274"/>
      <c r="F25" s="274"/>
      <c r="G25" s="49"/>
      <c r="H25" s="89">
        <f t="shared" si="0"/>
        <v>0</v>
      </c>
      <c r="I25" s="143" t="str">
        <f t="shared" si="1"/>
        <v/>
      </c>
      <c r="J25" s="114" t="str">
        <f t="shared" si="2"/>
        <v/>
      </c>
      <c r="K25" s="115" t="str">
        <f t="shared" si="3"/>
        <v/>
      </c>
      <c r="L25" s="115" t="str">
        <f t="shared" si="4"/>
        <v/>
      </c>
      <c r="M25" s="115"/>
      <c r="N25" s="110" t="str">
        <f t="shared" si="5"/>
        <v/>
      </c>
      <c r="O25" s="145"/>
      <c r="P25" s="146"/>
      <c r="Q25" s="146"/>
      <c r="R25" s="112"/>
      <c r="S25" s="275"/>
      <c r="T25" s="276"/>
      <c r="U25" s="144" t="str">
        <f t="shared" si="8"/>
        <v/>
      </c>
      <c r="V25" s="110" t="str">
        <f t="shared" si="9"/>
        <v/>
      </c>
      <c r="W25" s="89">
        <f t="shared" si="10"/>
        <v>0</v>
      </c>
      <c r="X25" s="33" t="str">
        <f t="shared" si="6"/>
        <v/>
      </c>
      <c r="Y25" s="33" t="str">
        <f t="shared" si="7"/>
        <v/>
      </c>
      <c r="Z25" s="33" t="str">
        <f t="shared" si="11"/>
        <v/>
      </c>
      <c r="AB25" s="63">
        <v>0.3298611111111111</v>
      </c>
    </row>
    <row r="26" spans="1:263" ht="18.75" customHeight="1" x14ac:dyDescent="0.2">
      <c r="A26" s="145"/>
      <c r="B26" s="146"/>
      <c r="C26" s="146"/>
      <c r="D26" s="112"/>
      <c r="E26" s="274"/>
      <c r="F26" s="274"/>
      <c r="G26" s="49"/>
      <c r="H26" s="89">
        <f t="shared" si="0"/>
        <v>0</v>
      </c>
      <c r="I26" s="143" t="str">
        <f t="shared" si="1"/>
        <v/>
      </c>
      <c r="J26" s="114" t="str">
        <f t="shared" si="2"/>
        <v/>
      </c>
      <c r="K26" s="115" t="str">
        <f t="shared" si="3"/>
        <v/>
      </c>
      <c r="L26" s="115" t="str">
        <f t="shared" si="4"/>
        <v/>
      </c>
      <c r="M26" s="115"/>
      <c r="N26" s="110" t="str">
        <f t="shared" si="5"/>
        <v/>
      </c>
      <c r="O26" s="145"/>
      <c r="P26" s="146"/>
      <c r="Q26" s="146"/>
      <c r="R26" s="112"/>
      <c r="S26" s="275"/>
      <c r="T26" s="276"/>
      <c r="U26" s="144" t="str">
        <f t="shared" si="8"/>
        <v/>
      </c>
      <c r="V26" s="110" t="str">
        <f t="shared" si="9"/>
        <v/>
      </c>
      <c r="W26" s="89">
        <f t="shared" si="10"/>
        <v>0</v>
      </c>
      <c r="X26" s="33" t="str">
        <f t="shared" si="6"/>
        <v/>
      </c>
      <c r="Y26" s="33" t="str">
        <f t="shared" si="7"/>
        <v/>
      </c>
      <c r="Z26" s="33" t="str">
        <f t="shared" si="11"/>
        <v/>
      </c>
      <c r="AB26" s="63">
        <v>0.33333333333333331</v>
      </c>
    </row>
    <row r="27" spans="1:263" ht="18.75" customHeight="1" x14ac:dyDescent="0.2">
      <c r="A27" s="145"/>
      <c r="B27" s="146"/>
      <c r="C27" s="146"/>
      <c r="D27" s="112"/>
      <c r="E27" s="274"/>
      <c r="F27" s="274"/>
      <c r="G27" s="49"/>
      <c r="H27" s="89">
        <f t="shared" si="0"/>
        <v>0</v>
      </c>
      <c r="I27" s="143" t="str">
        <f t="shared" si="1"/>
        <v/>
      </c>
      <c r="J27" s="114" t="str">
        <f t="shared" si="2"/>
        <v/>
      </c>
      <c r="K27" s="115" t="str">
        <f t="shared" si="3"/>
        <v/>
      </c>
      <c r="L27" s="115" t="str">
        <f t="shared" si="4"/>
        <v/>
      </c>
      <c r="M27" s="115"/>
      <c r="N27" s="110" t="str">
        <f t="shared" si="5"/>
        <v/>
      </c>
      <c r="O27" s="145"/>
      <c r="P27" s="146"/>
      <c r="Q27" s="146"/>
      <c r="R27" s="112"/>
      <c r="S27" s="275"/>
      <c r="T27" s="276"/>
      <c r="U27" s="144" t="str">
        <f t="shared" si="8"/>
        <v/>
      </c>
      <c r="V27" s="110" t="str">
        <f t="shared" si="9"/>
        <v/>
      </c>
      <c r="W27" s="89">
        <f t="shared" si="10"/>
        <v>0</v>
      </c>
      <c r="X27" s="33" t="str">
        <f t="shared" si="6"/>
        <v/>
      </c>
      <c r="Y27" s="33" t="str">
        <f t="shared" si="7"/>
        <v/>
      </c>
      <c r="Z27" s="33" t="str">
        <f t="shared" si="11"/>
        <v/>
      </c>
      <c r="AB27" s="63">
        <v>0.33680555555555558</v>
      </c>
    </row>
    <row r="28" spans="1:263" ht="18.75" customHeight="1" x14ac:dyDescent="0.2">
      <c r="A28" s="145"/>
      <c r="B28" s="146"/>
      <c r="C28" s="146"/>
      <c r="D28" s="112"/>
      <c r="E28" s="274"/>
      <c r="F28" s="274"/>
      <c r="G28" s="49"/>
      <c r="H28" s="89">
        <f t="shared" si="0"/>
        <v>0</v>
      </c>
      <c r="I28" s="143" t="str">
        <f t="shared" si="1"/>
        <v/>
      </c>
      <c r="J28" s="114" t="str">
        <f t="shared" si="2"/>
        <v/>
      </c>
      <c r="K28" s="115" t="str">
        <f t="shared" si="3"/>
        <v/>
      </c>
      <c r="L28" s="115" t="str">
        <f t="shared" si="4"/>
        <v/>
      </c>
      <c r="M28" s="115"/>
      <c r="N28" s="110" t="str">
        <f t="shared" si="5"/>
        <v/>
      </c>
      <c r="O28" s="145"/>
      <c r="P28" s="146"/>
      <c r="Q28" s="146"/>
      <c r="R28" s="112"/>
      <c r="S28" s="275"/>
      <c r="T28" s="276"/>
      <c r="U28" s="144" t="str">
        <f t="shared" si="8"/>
        <v/>
      </c>
      <c r="V28" s="110" t="str">
        <f t="shared" si="9"/>
        <v/>
      </c>
      <c r="W28" s="89">
        <f t="shared" si="10"/>
        <v>0</v>
      </c>
      <c r="X28" s="33" t="str">
        <f t="shared" si="6"/>
        <v/>
      </c>
      <c r="Y28" s="33" t="str">
        <f t="shared" si="7"/>
        <v/>
      </c>
      <c r="Z28" s="33" t="str">
        <f t="shared" si="11"/>
        <v/>
      </c>
      <c r="AB28" s="63">
        <v>0.34027777777777773</v>
      </c>
    </row>
    <row r="29" spans="1:263" ht="18.75" customHeight="1" x14ac:dyDescent="0.2">
      <c r="A29" s="145"/>
      <c r="B29" s="146"/>
      <c r="C29" s="146"/>
      <c r="D29" s="112"/>
      <c r="E29" s="274"/>
      <c r="F29" s="274"/>
      <c r="G29" s="49"/>
      <c r="H29" s="89">
        <f t="shared" si="0"/>
        <v>0</v>
      </c>
      <c r="I29" s="143" t="str">
        <f t="shared" si="1"/>
        <v/>
      </c>
      <c r="J29" s="114" t="str">
        <f t="shared" si="2"/>
        <v/>
      </c>
      <c r="K29" s="115" t="str">
        <f t="shared" si="3"/>
        <v/>
      </c>
      <c r="L29" s="115" t="str">
        <f t="shared" si="4"/>
        <v/>
      </c>
      <c r="M29" s="115"/>
      <c r="N29" s="110" t="str">
        <f t="shared" si="5"/>
        <v/>
      </c>
      <c r="O29" s="145"/>
      <c r="P29" s="146"/>
      <c r="Q29" s="146"/>
      <c r="R29" s="112"/>
      <c r="S29" s="275"/>
      <c r="T29" s="276"/>
      <c r="U29" s="144" t="str">
        <f t="shared" si="8"/>
        <v/>
      </c>
      <c r="V29" s="110" t="str">
        <f t="shared" si="9"/>
        <v/>
      </c>
      <c r="W29" s="89">
        <f t="shared" si="10"/>
        <v>0</v>
      </c>
      <c r="X29" s="33" t="str">
        <f t="shared" si="6"/>
        <v/>
      </c>
      <c r="Y29" s="33" t="str">
        <f t="shared" si="7"/>
        <v/>
      </c>
      <c r="Z29" s="33" t="str">
        <f t="shared" si="11"/>
        <v/>
      </c>
      <c r="AB29" s="63">
        <v>0.34375</v>
      </c>
    </row>
    <row r="30" spans="1:263" ht="18.75" customHeight="1" x14ac:dyDescent="0.2">
      <c r="A30" s="145"/>
      <c r="B30" s="146"/>
      <c r="C30" s="146"/>
      <c r="D30" s="112"/>
      <c r="E30" s="275"/>
      <c r="F30" s="276"/>
      <c r="G30" s="49"/>
      <c r="H30" s="89">
        <f t="shared" si="0"/>
        <v>0</v>
      </c>
      <c r="I30" s="143" t="str">
        <f t="shared" si="1"/>
        <v/>
      </c>
      <c r="J30" s="114" t="str">
        <f t="shared" si="2"/>
        <v/>
      </c>
      <c r="K30" s="115" t="str">
        <f t="shared" si="3"/>
        <v/>
      </c>
      <c r="L30" s="115" t="str">
        <f t="shared" si="4"/>
        <v/>
      </c>
      <c r="M30" s="115"/>
      <c r="N30" s="110" t="str">
        <f t="shared" si="5"/>
        <v/>
      </c>
      <c r="O30" s="145"/>
      <c r="P30" s="146"/>
      <c r="Q30" s="146"/>
      <c r="R30" s="112"/>
      <c r="S30" s="275"/>
      <c r="T30" s="276"/>
      <c r="U30" s="144" t="str">
        <f t="shared" si="8"/>
        <v/>
      </c>
      <c r="V30" s="110" t="str">
        <f t="shared" si="9"/>
        <v/>
      </c>
      <c r="W30" s="89">
        <f t="shared" si="10"/>
        <v>0</v>
      </c>
      <c r="X30" s="33" t="str">
        <f t="shared" si="6"/>
        <v/>
      </c>
      <c r="Y30" s="33" t="str">
        <f t="shared" si="7"/>
        <v/>
      </c>
      <c r="Z30" s="33" t="str">
        <f t="shared" si="11"/>
        <v/>
      </c>
      <c r="AB30" s="63">
        <v>0.34722222222222227</v>
      </c>
    </row>
    <row r="31" spans="1:263" ht="18.75" customHeight="1" x14ac:dyDescent="0.2">
      <c r="A31" s="145"/>
      <c r="B31" s="146"/>
      <c r="C31" s="146"/>
      <c r="D31" s="112"/>
      <c r="E31" s="275"/>
      <c r="F31" s="276"/>
      <c r="G31" s="49"/>
      <c r="H31" s="89">
        <f t="shared" si="0"/>
        <v>0</v>
      </c>
      <c r="I31" s="143" t="str">
        <f t="shared" si="1"/>
        <v/>
      </c>
      <c r="J31" s="114" t="str">
        <f t="shared" si="2"/>
        <v/>
      </c>
      <c r="K31" s="115" t="str">
        <f t="shared" si="3"/>
        <v/>
      </c>
      <c r="L31" s="115" t="str">
        <f t="shared" si="4"/>
        <v/>
      </c>
      <c r="M31" s="115"/>
      <c r="N31" s="110" t="str">
        <f t="shared" si="5"/>
        <v/>
      </c>
      <c r="O31" s="145"/>
      <c r="P31" s="146"/>
      <c r="Q31" s="146"/>
      <c r="R31" s="112"/>
      <c r="S31" s="275"/>
      <c r="T31" s="276"/>
      <c r="U31" s="144" t="str">
        <f t="shared" si="8"/>
        <v/>
      </c>
      <c r="V31" s="127" t="str">
        <f t="shared" si="9"/>
        <v/>
      </c>
      <c r="W31" s="89"/>
      <c r="X31" s="33" t="str">
        <f t="shared" si="6"/>
        <v/>
      </c>
      <c r="Y31" s="33" t="str">
        <f t="shared" si="7"/>
        <v/>
      </c>
      <c r="Z31" s="33" t="str">
        <f t="shared" si="11"/>
        <v/>
      </c>
      <c r="AB31" s="63">
        <v>0.35069444444444442</v>
      </c>
    </row>
    <row r="32" spans="1:263" ht="18.75" customHeight="1" x14ac:dyDescent="0.2">
      <c r="A32" s="145"/>
      <c r="B32" s="146"/>
      <c r="C32" s="146"/>
      <c r="D32" s="112"/>
      <c r="E32" s="275"/>
      <c r="F32" s="276"/>
      <c r="G32" s="49"/>
      <c r="H32" s="89">
        <f t="shared" si="0"/>
        <v>0</v>
      </c>
      <c r="I32" s="143" t="str">
        <f t="shared" si="1"/>
        <v/>
      </c>
      <c r="J32" s="114" t="str">
        <f t="shared" si="2"/>
        <v/>
      </c>
      <c r="K32" s="115" t="str">
        <f t="shared" si="3"/>
        <v/>
      </c>
      <c r="L32" s="115" t="str">
        <f t="shared" si="4"/>
        <v/>
      </c>
      <c r="M32" s="115"/>
      <c r="N32" s="110" t="str">
        <f t="shared" si="5"/>
        <v/>
      </c>
      <c r="O32" s="145"/>
      <c r="P32" s="146"/>
      <c r="Q32" s="146"/>
      <c r="R32" s="112"/>
      <c r="S32" s="275"/>
      <c r="T32" s="276"/>
      <c r="U32" s="144" t="str">
        <f t="shared" si="8"/>
        <v/>
      </c>
      <c r="V32" s="127" t="str">
        <f t="shared" si="9"/>
        <v/>
      </c>
      <c r="W32" s="89"/>
      <c r="X32" s="33"/>
      <c r="Y32" s="33" t="str">
        <f t="shared" si="7"/>
        <v/>
      </c>
      <c r="Z32" s="33" t="str">
        <f t="shared" si="11"/>
        <v/>
      </c>
      <c r="AB32" s="63">
        <v>0.35416666666666669</v>
      </c>
    </row>
    <row r="33" spans="1:34" ht="18.75" customHeight="1" x14ac:dyDescent="0.2">
      <c r="A33" s="145"/>
      <c r="B33" s="146"/>
      <c r="C33" s="146"/>
      <c r="D33" s="112"/>
      <c r="E33" s="275"/>
      <c r="F33" s="276"/>
      <c r="G33" s="49"/>
      <c r="H33" s="89">
        <f t="shared" si="0"/>
        <v>0</v>
      </c>
      <c r="I33" s="143" t="str">
        <f t="shared" si="1"/>
        <v/>
      </c>
      <c r="J33" s="114" t="str">
        <f t="shared" si="2"/>
        <v/>
      </c>
      <c r="K33" s="115" t="str">
        <f t="shared" si="3"/>
        <v/>
      </c>
      <c r="L33" s="115" t="str">
        <f t="shared" si="4"/>
        <v/>
      </c>
      <c r="M33" s="115"/>
      <c r="N33" s="110" t="str">
        <f t="shared" si="5"/>
        <v/>
      </c>
      <c r="O33" s="145"/>
      <c r="P33" s="146"/>
      <c r="Q33" s="146"/>
      <c r="R33" s="112"/>
      <c r="S33" s="275"/>
      <c r="T33" s="276"/>
      <c r="U33" s="144" t="str">
        <f t="shared" si="8"/>
        <v/>
      </c>
      <c r="V33" s="127" t="str">
        <f t="shared" si="9"/>
        <v/>
      </c>
      <c r="W33" s="89"/>
      <c r="X33" s="33"/>
      <c r="Y33" s="33" t="str">
        <f t="shared" si="7"/>
        <v/>
      </c>
      <c r="Z33" s="33" t="str">
        <f t="shared" si="11"/>
        <v/>
      </c>
      <c r="AB33" s="63">
        <v>0.3576388888888889</v>
      </c>
    </row>
    <row r="34" spans="1:34" ht="18.75" customHeight="1" x14ac:dyDescent="0.2">
      <c r="A34" s="145"/>
      <c r="B34" s="146"/>
      <c r="C34" s="146"/>
      <c r="D34" s="112"/>
      <c r="E34" s="275"/>
      <c r="F34" s="276"/>
      <c r="G34" s="49"/>
      <c r="H34" s="89">
        <f t="shared" si="0"/>
        <v>0</v>
      </c>
      <c r="I34" s="143" t="str">
        <f t="shared" si="1"/>
        <v/>
      </c>
      <c r="J34" s="114" t="str">
        <f t="shared" si="2"/>
        <v/>
      </c>
      <c r="K34" s="115" t="str">
        <f t="shared" si="3"/>
        <v/>
      </c>
      <c r="L34" s="115" t="str">
        <f t="shared" si="4"/>
        <v/>
      </c>
      <c r="M34" s="115"/>
      <c r="N34" s="110" t="str">
        <f t="shared" si="5"/>
        <v/>
      </c>
      <c r="O34" s="145"/>
      <c r="P34" s="146"/>
      <c r="Q34" s="146"/>
      <c r="R34" s="112"/>
      <c r="S34" s="275"/>
      <c r="T34" s="276"/>
      <c r="U34" s="144" t="str">
        <f t="shared" si="8"/>
        <v/>
      </c>
      <c r="V34" s="127" t="str">
        <f t="shared" si="9"/>
        <v/>
      </c>
      <c r="W34" s="89"/>
      <c r="X34" s="33"/>
      <c r="Y34" s="33" t="str">
        <f t="shared" si="7"/>
        <v/>
      </c>
      <c r="Z34" s="33" t="str">
        <f t="shared" si="11"/>
        <v/>
      </c>
    </row>
    <row r="35" spans="1:34" ht="18.75" customHeight="1" x14ac:dyDescent="0.2">
      <c r="A35" s="145"/>
      <c r="B35" s="146"/>
      <c r="C35" s="146"/>
      <c r="D35" s="112"/>
      <c r="E35" s="275"/>
      <c r="F35" s="276"/>
      <c r="G35" s="49"/>
      <c r="H35" s="89">
        <f t="shared" si="0"/>
        <v>0</v>
      </c>
      <c r="I35" s="143" t="str">
        <f t="shared" si="1"/>
        <v/>
      </c>
      <c r="J35" s="114" t="str">
        <f t="shared" si="2"/>
        <v/>
      </c>
      <c r="K35" s="115" t="str">
        <f t="shared" si="3"/>
        <v/>
      </c>
      <c r="L35" s="115" t="str">
        <f t="shared" si="4"/>
        <v/>
      </c>
      <c r="M35" s="115"/>
      <c r="N35" s="110" t="str">
        <f t="shared" si="5"/>
        <v/>
      </c>
      <c r="O35" s="145"/>
      <c r="P35" s="146"/>
      <c r="Q35" s="146"/>
      <c r="R35" s="112"/>
      <c r="S35" s="275"/>
      <c r="T35" s="276"/>
      <c r="U35" s="144"/>
      <c r="V35" s="127" t="str">
        <f t="shared" si="9"/>
        <v/>
      </c>
      <c r="W35" s="89"/>
      <c r="X35" s="33"/>
      <c r="Y35" s="33" t="str">
        <f t="shared" si="7"/>
        <v/>
      </c>
      <c r="Z35" s="33" t="str">
        <f t="shared" si="11"/>
        <v/>
      </c>
      <c r="AB35" s="63">
        <v>0.3611111111111111</v>
      </c>
    </row>
    <row r="36" spans="1:34" ht="18.75" customHeight="1" x14ac:dyDescent="0.2">
      <c r="A36" s="145"/>
      <c r="B36" s="146"/>
      <c r="C36" s="146"/>
      <c r="D36" s="112"/>
      <c r="E36" s="275"/>
      <c r="F36" s="276"/>
      <c r="G36" s="49"/>
      <c r="H36" s="89">
        <f t="shared" si="0"/>
        <v>0</v>
      </c>
      <c r="I36" s="143" t="str">
        <f t="shared" si="1"/>
        <v/>
      </c>
      <c r="J36" s="114" t="str">
        <f t="shared" si="2"/>
        <v/>
      </c>
      <c r="K36" s="115" t="str">
        <f t="shared" si="3"/>
        <v/>
      </c>
      <c r="L36" s="115" t="str">
        <f t="shared" si="4"/>
        <v/>
      </c>
      <c r="M36" s="115"/>
      <c r="N36" s="110" t="str">
        <f t="shared" si="5"/>
        <v/>
      </c>
      <c r="O36" s="145"/>
      <c r="P36" s="146"/>
      <c r="Q36" s="146"/>
      <c r="R36" s="112"/>
      <c r="S36" s="275"/>
      <c r="T36" s="276"/>
      <c r="U36" s="144" t="str">
        <f t="shared" si="8"/>
        <v/>
      </c>
      <c r="V36" s="127" t="str">
        <f t="shared" si="9"/>
        <v/>
      </c>
      <c r="W36" s="89">
        <f t="shared" si="10"/>
        <v>0</v>
      </c>
      <c r="X36" s="33" t="str">
        <f t="shared" si="6"/>
        <v/>
      </c>
      <c r="Y36" s="33" t="str">
        <f t="shared" si="7"/>
        <v/>
      </c>
      <c r="Z36" s="33" t="str">
        <f t="shared" si="11"/>
        <v/>
      </c>
      <c r="AB36" s="63">
        <v>0.36458333333333331</v>
      </c>
    </row>
    <row r="37" spans="1:34" ht="4.5" customHeight="1" x14ac:dyDescent="0.2">
      <c r="A37" s="1"/>
      <c r="B37" s="1"/>
      <c r="C37" s="1"/>
      <c r="P37" s="1"/>
      <c r="Q37" s="1"/>
      <c r="V37"/>
      <c r="AB37" s="63">
        <v>0.36805555555555558</v>
      </c>
    </row>
    <row r="38" spans="1:34" s="3" customFormat="1" ht="14.25" customHeight="1" x14ac:dyDescent="0.2">
      <c r="A38" s="3" t="s">
        <v>17</v>
      </c>
      <c r="D38" s="279" t="str">
        <f>IF(SUM(H20:H36)+SUM(W20:W36)&gt;0,(SUM(H20:H36)+SUM(W20:W36))/60,"")</f>
        <v/>
      </c>
      <c r="E38" s="279"/>
      <c r="F38" s="279"/>
      <c r="G38" s="279"/>
      <c r="J38" s="6"/>
      <c r="K38" s="6"/>
      <c r="L38" s="6"/>
      <c r="M38" s="6"/>
      <c r="N38" s="6"/>
      <c r="R38" s="139"/>
      <c r="W38" s="6"/>
      <c r="X38" s="6"/>
      <c r="Y38" s="6"/>
      <c r="Z38" s="6"/>
      <c r="AA38" s="68"/>
      <c r="AB38" s="63">
        <v>0.37152777777777773</v>
      </c>
      <c r="AC38" s="69"/>
      <c r="AD38" s="68"/>
      <c r="AE38" s="68"/>
      <c r="AF38" s="68"/>
      <c r="AG38" s="68"/>
      <c r="AH38" s="68"/>
    </row>
    <row r="39" spans="1:34" s="3" customFormat="1" ht="14.25" customHeight="1" x14ac:dyDescent="0.2">
      <c r="D39" s="123"/>
      <c r="E39" s="123"/>
      <c r="F39" s="123"/>
      <c r="G39" s="123"/>
      <c r="H39" s="124"/>
      <c r="I39" s="124"/>
      <c r="J39" s="125"/>
      <c r="K39" s="125"/>
      <c r="L39" s="125"/>
      <c r="M39" s="125"/>
      <c r="N39" s="280" t="s">
        <v>62</v>
      </c>
      <c r="O39" s="280"/>
      <c r="P39" s="280"/>
      <c r="Q39" s="104">
        <f>SUM(I20:I36)+SUM(U20:U36)</f>
        <v>0</v>
      </c>
      <c r="R39" s="135">
        <f>SUM(I20:I36)+SUM(U20:U36)</f>
        <v>0</v>
      </c>
      <c r="S39" s="243" t="s">
        <v>57</v>
      </c>
      <c r="T39" s="243"/>
      <c r="U39" s="243"/>
      <c r="V39" s="111">
        <f>SUM(N20:N36)+SUM(V20:V36)</f>
        <v>0</v>
      </c>
      <c r="W39" s="6"/>
      <c r="X39" s="6"/>
      <c r="Y39" s="6"/>
      <c r="Z39" s="6"/>
      <c r="AA39" s="68"/>
      <c r="AB39" s="63">
        <v>0.375</v>
      </c>
      <c r="AC39" s="69"/>
      <c r="AD39" s="68"/>
      <c r="AE39" s="68"/>
      <c r="AF39" s="68"/>
      <c r="AG39" s="68"/>
      <c r="AH39" s="68"/>
    </row>
    <row r="40" spans="1:34" ht="30.75" customHeight="1" x14ac:dyDescent="0.2">
      <c r="A40" s="277" t="s">
        <v>40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138"/>
      <c r="W40" s="138"/>
      <c r="X40" s="2"/>
      <c r="Y40" s="2"/>
      <c r="Z40" s="2"/>
      <c r="AB40" s="63">
        <v>0.37847222222222227</v>
      </c>
    </row>
    <row r="41" spans="1:34" ht="6" customHeight="1" x14ac:dyDescent="0.2">
      <c r="A41" s="3"/>
      <c r="B41" s="3"/>
      <c r="C41" s="3"/>
      <c r="P41" s="3"/>
      <c r="Q41" s="3"/>
      <c r="AB41" s="63">
        <v>0.38194444444444442</v>
      </c>
    </row>
    <row r="42" spans="1:34" ht="19.5" customHeight="1" x14ac:dyDescent="0.2">
      <c r="A42" s="281" t="s">
        <v>29</v>
      </c>
      <c r="B42" s="282"/>
      <c r="C42" s="282"/>
      <c r="D42" s="282"/>
      <c r="E42" s="282"/>
      <c r="F42" s="282"/>
      <c r="G42" s="282"/>
      <c r="H42" s="282"/>
      <c r="I42" s="282"/>
      <c r="J42" s="39"/>
      <c r="K42" s="2"/>
      <c r="L42" s="2"/>
      <c r="M42" s="2"/>
      <c r="N42" s="2"/>
      <c r="O42" s="2"/>
      <c r="P42" s="243" t="s">
        <v>14</v>
      </c>
      <c r="Q42" s="243"/>
      <c r="R42" s="243"/>
      <c r="S42" s="283"/>
      <c r="T42" s="283"/>
      <c r="U42" s="283"/>
      <c r="V42" s="137"/>
      <c r="W42" s="137"/>
      <c r="X42" s="39"/>
      <c r="Y42" s="2"/>
      <c r="Z42" s="2"/>
      <c r="AB42" s="63">
        <v>0.38541666666666669</v>
      </c>
    </row>
    <row r="43" spans="1:34" ht="33" customHeight="1" x14ac:dyDescent="0.2">
      <c r="A43" s="277" t="s">
        <v>12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138"/>
      <c r="W43" s="138"/>
      <c r="X43" s="2"/>
      <c r="Y43" s="2"/>
      <c r="Z43" s="2"/>
      <c r="AB43" s="63">
        <v>0.3888888888888889</v>
      </c>
    </row>
    <row r="44" spans="1:34" ht="19.5" customHeight="1" x14ac:dyDescent="0.2">
      <c r="A44" s="284" t="s">
        <v>30</v>
      </c>
      <c r="B44" s="284"/>
      <c r="C44" s="284"/>
      <c r="D44" s="284"/>
      <c r="E44" s="284"/>
      <c r="F44" s="284"/>
      <c r="G44" s="46"/>
      <c r="H44" s="46"/>
      <c r="I44" s="281" t="s">
        <v>34</v>
      </c>
      <c r="J44" s="282"/>
      <c r="K44" s="282"/>
      <c r="L44" s="282"/>
      <c r="M44" s="282"/>
      <c r="N44" s="282"/>
      <c r="O44" s="282"/>
      <c r="P44" s="282"/>
      <c r="Q44" s="282"/>
      <c r="R44" s="282"/>
      <c r="S44" s="139" t="s">
        <v>14</v>
      </c>
      <c r="T44" s="35" t="s">
        <v>4</v>
      </c>
      <c r="U44" s="36"/>
      <c r="V44" s="93"/>
      <c r="W44" s="93"/>
      <c r="X44" s="9"/>
      <c r="Y44" s="9"/>
      <c r="Z44" s="9"/>
      <c r="AB44" s="63">
        <v>0.3923611111111111</v>
      </c>
    </row>
    <row r="45" spans="1:34" ht="18" customHeight="1" x14ac:dyDescent="0.2">
      <c r="A45" s="284" t="s">
        <v>31</v>
      </c>
      <c r="B45" s="284"/>
      <c r="C45" s="284"/>
      <c r="D45" s="284"/>
      <c r="E45" s="284"/>
      <c r="F45" s="284"/>
      <c r="G45" s="50"/>
      <c r="H45" s="50"/>
      <c r="I45" s="281" t="s">
        <v>35</v>
      </c>
      <c r="J45" s="282"/>
      <c r="K45" s="282"/>
      <c r="L45" s="282"/>
      <c r="M45" s="282"/>
      <c r="N45" s="282"/>
      <c r="O45" s="282"/>
      <c r="P45" s="282"/>
      <c r="Q45" s="282"/>
      <c r="R45" s="282"/>
      <c r="S45" s="42"/>
      <c r="T45" s="42"/>
      <c r="U45" s="43"/>
      <c r="V45" s="43"/>
      <c r="W45" s="43"/>
      <c r="X45" s="9"/>
      <c r="Y45" s="9"/>
      <c r="Z45" s="9"/>
      <c r="AB45" s="63">
        <v>0.39583333333333331</v>
      </c>
    </row>
    <row r="46" spans="1:34" ht="19.5" customHeight="1" x14ac:dyDescent="0.2">
      <c r="A46" s="284" t="s">
        <v>32</v>
      </c>
      <c r="B46" s="284"/>
      <c r="C46" s="284"/>
      <c r="D46" s="284"/>
      <c r="E46" s="284"/>
      <c r="F46" s="284"/>
      <c r="G46" s="73"/>
      <c r="H46" s="73"/>
      <c r="I46" s="281" t="s">
        <v>34</v>
      </c>
      <c r="J46" s="285"/>
      <c r="K46" s="285"/>
      <c r="L46" s="285"/>
      <c r="M46" s="285"/>
      <c r="N46" s="285"/>
      <c r="O46" s="285"/>
      <c r="P46" s="285"/>
      <c r="Q46" s="285"/>
      <c r="R46" s="285"/>
      <c r="S46" s="139" t="s">
        <v>14</v>
      </c>
      <c r="T46" s="35" t="s">
        <v>4</v>
      </c>
      <c r="U46" s="36"/>
      <c r="V46" s="93"/>
      <c r="W46" s="93"/>
      <c r="X46" s="2"/>
      <c r="Y46" s="2"/>
      <c r="Z46" s="2"/>
      <c r="AB46" s="63">
        <v>0.39930555555555558</v>
      </c>
    </row>
    <row r="47" spans="1:34" ht="19.5" customHeight="1" x14ac:dyDescent="0.2">
      <c r="A47" s="284" t="s">
        <v>33</v>
      </c>
      <c r="B47" s="284"/>
      <c r="C47" s="284"/>
      <c r="D47" s="284"/>
      <c r="E47" s="284"/>
      <c r="F47" s="284"/>
      <c r="G47" s="73"/>
      <c r="H47" s="73"/>
      <c r="I47" s="281" t="s">
        <v>35</v>
      </c>
      <c r="J47" s="282"/>
      <c r="K47" s="282"/>
      <c r="L47" s="282"/>
      <c r="M47" s="282"/>
      <c r="N47" s="282"/>
      <c r="O47" s="282"/>
      <c r="P47" s="282"/>
      <c r="Q47" s="282"/>
      <c r="R47" s="282"/>
      <c r="S47" s="42"/>
      <c r="T47" s="42"/>
      <c r="U47" s="43"/>
      <c r="V47" s="43"/>
      <c r="W47" s="43"/>
      <c r="X47" s="2"/>
      <c r="Y47" s="2"/>
      <c r="Z47" s="2"/>
      <c r="AB47" s="63">
        <v>0.40277777777777773</v>
      </c>
    </row>
    <row r="48" spans="1:34" ht="12.7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41"/>
      <c r="Q48" s="41"/>
      <c r="R48" s="133"/>
      <c r="S48" s="44"/>
      <c r="T48" s="42"/>
      <c r="U48" s="43"/>
      <c r="V48" s="43"/>
      <c r="W48" s="43"/>
      <c r="X48" s="2"/>
      <c r="Y48" s="2"/>
      <c r="Z48" s="2"/>
      <c r="AB48" s="63">
        <v>0.40625</v>
      </c>
    </row>
    <row r="49" spans="1:28" ht="12.75" customHeigh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41"/>
      <c r="Q49" s="41"/>
      <c r="R49" s="133"/>
      <c r="S49" s="42"/>
      <c r="T49" s="42"/>
      <c r="U49" s="43"/>
      <c r="V49" s="43"/>
      <c r="W49" s="43"/>
      <c r="X49" s="2"/>
      <c r="Y49" s="2"/>
      <c r="Z49" s="2"/>
      <c r="AB49" s="63">
        <v>0.40972222222222227</v>
      </c>
    </row>
    <row r="50" spans="1:28" ht="12.75" customHeight="1" x14ac:dyDescent="0.35">
      <c r="A50" s="32"/>
      <c r="B50" s="32"/>
      <c r="C50" s="32"/>
      <c r="D50" s="32"/>
      <c r="E50" s="32"/>
      <c r="F50" s="32"/>
      <c r="G50" s="51"/>
      <c r="H50" s="51"/>
      <c r="I50" s="32"/>
      <c r="J50" s="32"/>
      <c r="K50" s="32"/>
      <c r="L50" s="32"/>
      <c r="M50" s="32"/>
      <c r="N50" s="32"/>
      <c r="O50" s="32"/>
      <c r="P50" s="15"/>
      <c r="Q50" s="15"/>
      <c r="R50" s="134"/>
      <c r="S50" s="14"/>
      <c r="T50" s="14"/>
      <c r="X50" s="32"/>
      <c r="Y50" s="32"/>
      <c r="Z50" s="32"/>
      <c r="AB50" s="63">
        <v>0.41319444444444442</v>
      </c>
    </row>
    <row r="51" spans="1:28" ht="1.5" customHeight="1" x14ac:dyDescent="0.2">
      <c r="A51" s="24"/>
      <c r="B51" s="26"/>
      <c r="C51" s="26"/>
      <c r="D51" s="25"/>
      <c r="E51" s="23"/>
      <c r="F51" s="23"/>
      <c r="G51" s="52"/>
      <c r="H51" s="52"/>
      <c r="I51" s="23"/>
      <c r="J51" s="23"/>
      <c r="K51" s="23"/>
      <c r="L51" s="23"/>
      <c r="M51" s="23"/>
      <c r="N51" s="23"/>
      <c r="O51" s="23"/>
      <c r="P51" s="16"/>
      <c r="Q51" s="16"/>
      <c r="R51" s="134"/>
      <c r="S51" s="14"/>
      <c r="T51" s="14"/>
      <c r="X51" s="23"/>
      <c r="Y51" s="23"/>
      <c r="Z51" s="23"/>
      <c r="AB51" s="63">
        <v>0.41666666666666669</v>
      </c>
    </row>
    <row r="52" spans="1:28" x14ac:dyDescent="0.2">
      <c r="AB52" s="63">
        <v>0.4201388888888889</v>
      </c>
    </row>
    <row r="53" spans="1:28" x14ac:dyDescent="0.2">
      <c r="AB53" s="63">
        <v>0.4236111111111111</v>
      </c>
    </row>
    <row r="54" spans="1:28" x14ac:dyDescent="0.2">
      <c r="AB54" s="63">
        <v>0.42708333333333331</v>
      </c>
    </row>
    <row r="55" spans="1:28" x14ac:dyDescent="0.2">
      <c r="G55" s="2"/>
      <c r="AB55" s="63">
        <v>0.43055555555555558</v>
      </c>
    </row>
    <row r="56" spans="1:28" x14ac:dyDescent="0.2">
      <c r="G56" s="2"/>
      <c r="AB56" s="63">
        <v>0.43402777777777773</v>
      </c>
    </row>
    <row r="57" spans="1:28" x14ac:dyDescent="0.2">
      <c r="G57" s="2"/>
      <c r="AB57" s="63">
        <v>0.4375</v>
      </c>
    </row>
    <row r="58" spans="1:28" x14ac:dyDescent="0.2">
      <c r="G58" s="2"/>
      <c r="AB58" s="63">
        <v>0.44097222222222227</v>
      </c>
    </row>
    <row r="59" spans="1:28" x14ac:dyDescent="0.2">
      <c r="G59" s="2"/>
      <c r="AB59" s="63">
        <v>0.44444444444444442</v>
      </c>
    </row>
    <row r="60" spans="1:28" x14ac:dyDescent="0.2">
      <c r="G60" s="2"/>
      <c r="AB60" s="63">
        <v>0.44791666666666669</v>
      </c>
    </row>
    <row r="61" spans="1:28" x14ac:dyDescent="0.2">
      <c r="G61" s="2"/>
      <c r="AB61" s="63">
        <v>0.4513888888888889</v>
      </c>
    </row>
    <row r="62" spans="1:28" x14ac:dyDescent="0.2">
      <c r="G62" s="2"/>
      <c r="AB62" s="63">
        <v>0.4548611111111111</v>
      </c>
    </row>
    <row r="63" spans="1:28" x14ac:dyDescent="0.2">
      <c r="G63" s="2"/>
      <c r="AB63" s="63">
        <v>0.45833333333333331</v>
      </c>
    </row>
    <row r="64" spans="1:28" x14ac:dyDescent="0.2">
      <c r="G64" s="2"/>
      <c r="AB64" s="63">
        <v>0.46180555555555558</v>
      </c>
    </row>
    <row r="65" spans="7:28" x14ac:dyDescent="0.2">
      <c r="G65" s="2"/>
      <c r="AB65" s="63">
        <v>0.46527777777777773</v>
      </c>
    </row>
    <row r="66" spans="7:28" x14ac:dyDescent="0.2">
      <c r="G66" s="2"/>
      <c r="AB66" s="63">
        <v>0.46875</v>
      </c>
    </row>
    <row r="67" spans="7:28" x14ac:dyDescent="0.2">
      <c r="G67" s="2"/>
      <c r="AB67" s="63">
        <v>0.47222222222222227</v>
      </c>
    </row>
    <row r="68" spans="7:28" x14ac:dyDescent="0.2">
      <c r="G68" s="2"/>
      <c r="AB68" s="63">
        <v>0.47569444444444442</v>
      </c>
    </row>
    <row r="69" spans="7:28" x14ac:dyDescent="0.2">
      <c r="G69" s="2"/>
      <c r="AB69" s="63">
        <v>0.47916666666666669</v>
      </c>
    </row>
    <row r="70" spans="7:28" x14ac:dyDescent="0.2">
      <c r="G70" s="2"/>
      <c r="AB70" s="63">
        <v>0.4826388888888889</v>
      </c>
    </row>
    <row r="71" spans="7:28" x14ac:dyDescent="0.2">
      <c r="G71" s="2"/>
      <c r="AB71" s="63">
        <v>0.4861111111111111</v>
      </c>
    </row>
    <row r="72" spans="7:28" x14ac:dyDescent="0.2">
      <c r="G72" s="2"/>
      <c r="AB72" s="63">
        <v>0.48958333333333331</v>
      </c>
    </row>
    <row r="73" spans="7:28" x14ac:dyDescent="0.2">
      <c r="G73" s="2"/>
      <c r="AB73" s="63">
        <v>0.49305555555555558</v>
      </c>
    </row>
    <row r="74" spans="7:28" x14ac:dyDescent="0.2">
      <c r="G74" s="2"/>
      <c r="AB74" s="63">
        <v>0.49652777777777773</v>
      </c>
    </row>
    <row r="75" spans="7:28" x14ac:dyDescent="0.2">
      <c r="G75" s="2"/>
      <c r="AB75" s="63">
        <v>0.5</v>
      </c>
    </row>
    <row r="76" spans="7:28" x14ac:dyDescent="0.2">
      <c r="G76" s="2"/>
      <c r="AB76" s="63">
        <v>0.50347222222222221</v>
      </c>
    </row>
    <row r="77" spans="7:28" x14ac:dyDescent="0.2">
      <c r="G77" s="2"/>
      <c r="AB77" s="63">
        <v>0.50694444444444442</v>
      </c>
    </row>
    <row r="78" spans="7:28" x14ac:dyDescent="0.2">
      <c r="G78" s="2"/>
      <c r="AB78" s="63">
        <v>0.51041666666666663</v>
      </c>
    </row>
    <row r="79" spans="7:28" x14ac:dyDescent="0.2">
      <c r="G79" s="2"/>
      <c r="AB79" s="63">
        <v>0.51388888888888895</v>
      </c>
    </row>
    <row r="80" spans="7:28" x14ac:dyDescent="0.2">
      <c r="G80" s="2"/>
      <c r="AB80" s="63">
        <v>0.51736111111111105</v>
      </c>
    </row>
    <row r="81" spans="7:28" x14ac:dyDescent="0.2">
      <c r="G81" s="2"/>
      <c r="AB81" s="63">
        <v>0.52083333333333337</v>
      </c>
    </row>
    <row r="82" spans="7:28" x14ac:dyDescent="0.2">
      <c r="G82" s="2"/>
      <c r="AB82" s="63">
        <v>0.52430555555555558</v>
      </c>
    </row>
    <row r="83" spans="7:28" x14ac:dyDescent="0.2">
      <c r="G83" s="2"/>
      <c r="AB83" s="63">
        <v>0.52777777777777779</v>
      </c>
    </row>
    <row r="84" spans="7:28" x14ac:dyDescent="0.2">
      <c r="G84" s="2"/>
      <c r="AB84" s="63">
        <v>0.53125</v>
      </c>
    </row>
    <row r="85" spans="7:28" x14ac:dyDescent="0.2">
      <c r="G85" s="2"/>
      <c r="AB85" s="63">
        <v>0.53472222222222221</v>
      </c>
    </row>
    <row r="86" spans="7:28" x14ac:dyDescent="0.2">
      <c r="G86" s="2"/>
      <c r="AB86" s="63">
        <v>0.53819444444444442</v>
      </c>
    </row>
    <row r="87" spans="7:28" x14ac:dyDescent="0.2">
      <c r="G87" s="2"/>
      <c r="AB87" s="63">
        <v>0.54166666666666663</v>
      </c>
    </row>
    <row r="88" spans="7:28" x14ac:dyDescent="0.2">
      <c r="G88" s="2"/>
      <c r="AB88" s="63">
        <v>0.54513888888888895</v>
      </c>
    </row>
    <row r="89" spans="7:28" x14ac:dyDescent="0.2">
      <c r="G89" s="2"/>
      <c r="AB89" s="63">
        <v>0.54861111111111105</v>
      </c>
    </row>
    <row r="90" spans="7:28" x14ac:dyDescent="0.2">
      <c r="G90" s="2"/>
      <c r="AB90" s="63">
        <v>0.55208333333333337</v>
      </c>
    </row>
    <row r="91" spans="7:28" x14ac:dyDescent="0.2">
      <c r="G91" s="2"/>
      <c r="AB91" s="63">
        <v>0.55555555555555558</v>
      </c>
    </row>
    <row r="92" spans="7:28" x14ac:dyDescent="0.2">
      <c r="G92" s="2"/>
      <c r="AB92" s="63">
        <v>0.55902777777777779</v>
      </c>
    </row>
    <row r="93" spans="7:28" x14ac:dyDescent="0.2">
      <c r="G93" s="2"/>
      <c r="AB93" s="63">
        <v>0.5625</v>
      </c>
    </row>
    <row r="94" spans="7:28" x14ac:dyDescent="0.2">
      <c r="G94" s="2"/>
      <c r="AB94" s="63">
        <v>0.56597222222222221</v>
      </c>
    </row>
    <row r="95" spans="7:28" x14ac:dyDescent="0.2">
      <c r="G95" s="2"/>
      <c r="AB95" s="63">
        <v>0.56944444444444442</v>
      </c>
    </row>
    <row r="96" spans="7:28" x14ac:dyDescent="0.2">
      <c r="G96" s="2"/>
      <c r="AB96" s="63">
        <v>0.57291666666666663</v>
      </c>
    </row>
    <row r="97" spans="7:28" x14ac:dyDescent="0.2">
      <c r="G97" s="2"/>
      <c r="AB97" s="63">
        <v>0.57638888888888895</v>
      </c>
    </row>
    <row r="98" spans="7:28" x14ac:dyDescent="0.2">
      <c r="G98" s="2"/>
      <c r="AB98" s="63">
        <v>0.57986111111111105</v>
      </c>
    </row>
    <row r="99" spans="7:28" x14ac:dyDescent="0.2">
      <c r="G99" s="2"/>
      <c r="AB99" s="63">
        <v>0.58333333333333337</v>
      </c>
    </row>
    <row r="100" spans="7:28" x14ac:dyDescent="0.2">
      <c r="G100" s="2"/>
      <c r="AB100" s="63">
        <v>0.58680555555555558</v>
      </c>
    </row>
    <row r="101" spans="7:28" x14ac:dyDescent="0.2">
      <c r="G101" s="2"/>
      <c r="AB101" s="63">
        <v>0.59027777777777779</v>
      </c>
    </row>
    <row r="102" spans="7:28" x14ac:dyDescent="0.2">
      <c r="G102" s="2"/>
      <c r="AB102" s="63">
        <v>0.59375</v>
      </c>
    </row>
    <row r="103" spans="7:28" x14ac:dyDescent="0.2">
      <c r="G103" s="2"/>
      <c r="AB103" s="63">
        <v>0.59722222222222221</v>
      </c>
    </row>
    <row r="104" spans="7:28" x14ac:dyDescent="0.2">
      <c r="G104" s="2"/>
      <c r="AB104" s="63">
        <v>0.60069444444444442</v>
      </c>
    </row>
    <row r="105" spans="7:28" x14ac:dyDescent="0.2">
      <c r="G105" s="2"/>
      <c r="AB105" s="63">
        <v>0.60416666666666663</v>
      </c>
    </row>
    <row r="106" spans="7:28" x14ac:dyDescent="0.2">
      <c r="G106" s="2"/>
      <c r="AB106" s="63">
        <v>0.60763888888888895</v>
      </c>
    </row>
    <row r="107" spans="7:28" x14ac:dyDescent="0.2">
      <c r="G107" s="2"/>
      <c r="AB107" s="63">
        <v>0.61111111111111105</v>
      </c>
    </row>
    <row r="108" spans="7:28" x14ac:dyDescent="0.2">
      <c r="G108" s="2"/>
      <c r="AB108" s="63">
        <v>0.61458333333333337</v>
      </c>
    </row>
    <row r="109" spans="7:28" x14ac:dyDescent="0.2">
      <c r="G109" s="2"/>
      <c r="AB109" s="63">
        <v>0.61805555555555558</v>
      </c>
    </row>
    <row r="110" spans="7:28" x14ac:dyDescent="0.2">
      <c r="G110" s="2"/>
      <c r="AB110" s="63">
        <v>0.62152777777777779</v>
      </c>
    </row>
    <row r="111" spans="7:28" x14ac:dyDescent="0.2">
      <c r="G111" s="2"/>
      <c r="AB111" s="63">
        <v>0.625</v>
      </c>
    </row>
    <row r="112" spans="7:28" x14ac:dyDescent="0.2">
      <c r="G112" s="2"/>
      <c r="AB112" s="63">
        <v>0.62847222222222221</v>
      </c>
    </row>
    <row r="113" spans="7:28" x14ac:dyDescent="0.2">
      <c r="G113" s="2"/>
      <c r="AB113" s="63">
        <v>0.63194444444444442</v>
      </c>
    </row>
    <row r="114" spans="7:28" x14ac:dyDescent="0.2">
      <c r="G114" s="2"/>
      <c r="AB114" s="63">
        <v>0.63541666666666663</v>
      </c>
    </row>
    <row r="115" spans="7:28" x14ac:dyDescent="0.2">
      <c r="G115" s="2"/>
      <c r="AB115" s="63">
        <v>0.63888888888888895</v>
      </c>
    </row>
    <row r="116" spans="7:28" x14ac:dyDescent="0.2">
      <c r="G116" s="2"/>
      <c r="AB116" s="63">
        <v>0.64236111111111105</v>
      </c>
    </row>
    <row r="117" spans="7:28" x14ac:dyDescent="0.2">
      <c r="G117" s="2"/>
      <c r="AB117" s="63">
        <v>0.64583333333333337</v>
      </c>
    </row>
    <row r="118" spans="7:28" x14ac:dyDescent="0.2">
      <c r="G118" s="2"/>
      <c r="AB118" s="63">
        <v>0.64930555555555558</v>
      </c>
    </row>
    <row r="119" spans="7:28" x14ac:dyDescent="0.2">
      <c r="G119" s="2"/>
      <c r="AB119" s="63">
        <v>0.65277777777777779</v>
      </c>
    </row>
    <row r="120" spans="7:28" x14ac:dyDescent="0.2">
      <c r="G120" s="2"/>
      <c r="AB120" s="63">
        <v>0.65625</v>
      </c>
    </row>
    <row r="121" spans="7:28" x14ac:dyDescent="0.2">
      <c r="G121" s="2"/>
      <c r="AB121" s="63">
        <v>0.65972222222222221</v>
      </c>
    </row>
    <row r="122" spans="7:28" x14ac:dyDescent="0.2">
      <c r="G122" s="2"/>
      <c r="AB122" s="63">
        <v>0.66319444444444442</v>
      </c>
    </row>
    <row r="123" spans="7:28" x14ac:dyDescent="0.2">
      <c r="G123" s="2"/>
      <c r="AB123" s="63">
        <v>0.66666666666666663</v>
      </c>
    </row>
    <row r="124" spans="7:28" x14ac:dyDescent="0.2">
      <c r="G124" s="2"/>
      <c r="AB124" s="63">
        <v>0.67013888888888884</v>
      </c>
    </row>
    <row r="125" spans="7:28" x14ac:dyDescent="0.2">
      <c r="G125" s="2"/>
      <c r="AB125" s="63">
        <v>0.67361111111111116</v>
      </c>
    </row>
    <row r="126" spans="7:28" x14ac:dyDescent="0.2">
      <c r="G126" s="2"/>
      <c r="AB126" s="63">
        <v>0.67708333333333337</v>
      </c>
    </row>
    <row r="127" spans="7:28" x14ac:dyDescent="0.2">
      <c r="G127" s="2"/>
      <c r="AB127" s="63">
        <v>0.68055555555555547</v>
      </c>
    </row>
    <row r="128" spans="7:28" x14ac:dyDescent="0.2">
      <c r="G128" s="2"/>
      <c r="AB128" s="63">
        <v>0.68402777777777779</v>
      </c>
    </row>
    <row r="129" spans="7:28" x14ac:dyDescent="0.2">
      <c r="G129" s="2"/>
      <c r="AB129" s="63">
        <v>0.6875</v>
      </c>
    </row>
    <row r="130" spans="7:28" x14ac:dyDescent="0.2">
      <c r="G130" s="2"/>
      <c r="AB130" s="63">
        <v>0.69097222222222221</v>
      </c>
    </row>
    <row r="131" spans="7:28" x14ac:dyDescent="0.2">
      <c r="G131" s="2"/>
      <c r="AB131" s="63">
        <v>0.69444444444444453</v>
      </c>
    </row>
    <row r="132" spans="7:28" x14ac:dyDescent="0.2">
      <c r="G132" s="2"/>
      <c r="AB132" s="63">
        <v>0.69791666666666663</v>
      </c>
    </row>
    <row r="133" spans="7:28" x14ac:dyDescent="0.2">
      <c r="G133" s="2"/>
      <c r="AB133" s="63">
        <v>0.70138888888888884</v>
      </c>
    </row>
    <row r="134" spans="7:28" x14ac:dyDescent="0.2">
      <c r="G134" s="2"/>
      <c r="AB134" s="63">
        <v>0.70486111111111116</v>
      </c>
    </row>
    <row r="135" spans="7:28" x14ac:dyDescent="0.2">
      <c r="G135" s="2"/>
      <c r="AB135" s="63">
        <v>0.70833333333333337</v>
      </c>
    </row>
    <row r="136" spans="7:28" x14ac:dyDescent="0.2">
      <c r="G136" s="2"/>
      <c r="AB136" s="63">
        <v>0.71180555555555547</v>
      </c>
    </row>
    <row r="137" spans="7:28" x14ac:dyDescent="0.2">
      <c r="G137" s="2"/>
      <c r="AB137" s="63">
        <v>0.71527777777777779</v>
      </c>
    </row>
    <row r="138" spans="7:28" x14ac:dyDescent="0.2">
      <c r="G138" s="2"/>
      <c r="AB138" s="63">
        <v>0.71875</v>
      </c>
    </row>
    <row r="139" spans="7:28" x14ac:dyDescent="0.2">
      <c r="G139" s="2"/>
      <c r="AB139" s="63">
        <v>0.72222222222222221</v>
      </c>
    </row>
    <row r="140" spans="7:28" x14ac:dyDescent="0.2">
      <c r="G140" s="2"/>
      <c r="AB140" s="63">
        <v>0.72569444444444453</v>
      </c>
    </row>
    <row r="141" spans="7:28" x14ac:dyDescent="0.2">
      <c r="G141" s="2"/>
      <c r="AB141" s="63">
        <v>0.72916666666666663</v>
      </c>
    </row>
    <row r="142" spans="7:28" x14ac:dyDescent="0.2">
      <c r="G142" s="2"/>
      <c r="AB142" s="63">
        <v>0.73263888888888884</v>
      </c>
    </row>
    <row r="143" spans="7:28" x14ac:dyDescent="0.2">
      <c r="G143" s="2"/>
      <c r="AB143" s="63">
        <v>0.73611111111111116</v>
      </c>
    </row>
    <row r="144" spans="7:28" x14ac:dyDescent="0.2">
      <c r="G144" s="2"/>
      <c r="AB144" s="63">
        <v>0.73958333333333337</v>
      </c>
    </row>
    <row r="145" spans="7:28" x14ac:dyDescent="0.2">
      <c r="G145" s="2"/>
      <c r="AB145" s="63">
        <v>0.74305555555555547</v>
      </c>
    </row>
    <row r="146" spans="7:28" x14ac:dyDescent="0.2">
      <c r="G146" s="2"/>
      <c r="AB146" s="63">
        <v>0.74652777777777779</v>
      </c>
    </row>
    <row r="147" spans="7:28" x14ac:dyDescent="0.2">
      <c r="G147" s="2"/>
      <c r="AB147" s="63">
        <v>0.75</v>
      </c>
    </row>
    <row r="148" spans="7:28" x14ac:dyDescent="0.2">
      <c r="G148" s="2"/>
      <c r="AB148" s="63">
        <v>0.75347222222222221</v>
      </c>
    </row>
    <row r="149" spans="7:28" x14ac:dyDescent="0.2">
      <c r="G149" s="2"/>
      <c r="AB149" s="63">
        <v>0.75694444444444453</v>
      </c>
    </row>
    <row r="150" spans="7:28" x14ac:dyDescent="0.2">
      <c r="G150" s="2"/>
      <c r="AB150" s="63">
        <v>0.76041666666666663</v>
      </c>
    </row>
    <row r="151" spans="7:28" x14ac:dyDescent="0.2">
      <c r="G151" s="2"/>
      <c r="AB151" s="63">
        <v>0.76388888888888884</v>
      </c>
    </row>
    <row r="152" spans="7:28" x14ac:dyDescent="0.2">
      <c r="G152" s="2"/>
      <c r="AB152" s="63">
        <v>0.76736111111111116</v>
      </c>
    </row>
    <row r="153" spans="7:28" x14ac:dyDescent="0.2">
      <c r="G153" s="2"/>
      <c r="AB153" s="63">
        <v>0.77083333333333337</v>
      </c>
    </row>
    <row r="154" spans="7:28" x14ac:dyDescent="0.2">
      <c r="G154" s="2"/>
      <c r="AB154" s="63">
        <v>0.77430555555555547</v>
      </c>
    </row>
    <row r="155" spans="7:28" x14ac:dyDescent="0.2">
      <c r="G155" s="2"/>
      <c r="AB155" s="63">
        <v>0.77777777777777779</v>
      </c>
    </row>
    <row r="156" spans="7:28" x14ac:dyDescent="0.2">
      <c r="G156" s="2"/>
      <c r="AB156" s="63">
        <v>0.78125</v>
      </c>
    </row>
    <row r="157" spans="7:28" x14ac:dyDescent="0.2">
      <c r="G157" s="2"/>
      <c r="AB157" s="63">
        <v>0.78472222222222221</v>
      </c>
    </row>
    <row r="158" spans="7:28" x14ac:dyDescent="0.2">
      <c r="G158" s="2"/>
      <c r="AB158" s="63">
        <v>0.78819444444444453</v>
      </c>
    </row>
    <row r="159" spans="7:28" x14ac:dyDescent="0.2">
      <c r="G159" s="2"/>
      <c r="AB159" s="63">
        <v>0.79166666666666663</v>
      </c>
    </row>
    <row r="160" spans="7:28" x14ac:dyDescent="0.2">
      <c r="G160" s="2"/>
      <c r="AB160" s="63">
        <v>0.79513888888888884</v>
      </c>
    </row>
    <row r="161" spans="7:28" x14ac:dyDescent="0.2">
      <c r="G161" s="2"/>
      <c r="AB161" s="63">
        <v>0.79861111111111116</v>
      </c>
    </row>
    <row r="162" spans="7:28" x14ac:dyDescent="0.2">
      <c r="G162" s="2"/>
      <c r="AB162" s="63">
        <v>0.80208333333333337</v>
      </c>
    </row>
    <row r="163" spans="7:28" x14ac:dyDescent="0.2">
      <c r="G163" s="2"/>
      <c r="AB163" s="63">
        <v>0.80555555555555547</v>
      </c>
    </row>
    <row r="164" spans="7:28" x14ac:dyDescent="0.2">
      <c r="G164" s="2"/>
      <c r="AB164" s="63">
        <v>0.80902777777777779</v>
      </c>
    </row>
    <row r="165" spans="7:28" x14ac:dyDescent="0.2">
      <c r="G165" s="2"/>
      <c r="AB165" s="63">
        <v>0.8125</v>
      </c>
    </row>
    <row r="166" spans="7:28" x14ac:dyDescent="0.2">
      <c r="G166" s="2"/>
      <c r="AB166" s="63">
        <v>0.81597222222222221</v>
      </c>
    </row>
    <row r="167" spans="7:28" x14ac:dyDescent="0.2">
      <c r="G167" s="2"/>
      <c r="AB167" s="63">
        <v>0.81944444444444453</v>
      </c>
    </row>
    <row r="168" spans="7:28" x14ac:dyDescent="0.2">
      <c r="G168" s="2"/>
      <c r="AB168" s="63">
        <v>0.82291666666666663</v>
      </c>
    </row>
    <row r="169" spans="7:28" x14ac:dyDescent="0.2">
      <c r="G169" s="2"/>
      <c r="AB169" s="63">
        <v>0.82638888888888884</v>
      </c>
    </row>
    <row r="170" spans="7:28" x14ac:dyDescent="0.2">
      <c r="G170" s="2"/>
      <c r="AB170" s="63">
        <v>0.82986111111111116</v>
      </c>
    </row>
    <row r="171" spans="7:28" x14ac:dyDescent="0.2">
      <c r="G171" s="2"/>
      <c r="AB171" s="63">
        <v>0.83333333333333337</v>
      </c>
    </row>
    <row r="172" spans="7:28" x14ac:dyDescent="0.2">
      <c r="G172" s="2"/>
      <c r="AB172" s="63">
        <v>0.83680555555555547</v>
      </c>
    </row>
    <row r="173" spans="7:28" x14ac:dyDescent="0.2">
      <c r="G173" s="2"/>
      <c r="AB173" s="63">
        <v>0.84027777777777779</v>
      </c>
    </row>
    <row r="174" spans="7:28" x14ac:dyDescent="0.2">
      <c r="G174" s="2"/>
      <c r="AB174" s="63">
        <v>0.84375</v>
      </c>
    </row>
    <row r="175" spans="7:28" x14ac:dyDescent="0.2">
      <c r="G175" s="2"/>
      <c r="AB175" s="63">
        <v>0.84722222222222221</v>
      </c>
    </row>
    <row r="176" spans="7:28" x14ac:dyDescent="0.2">
      <c r="G176" s="2"/>
      <c r="AB176" s="63">
        <v>0.85069444444444453</v>
      </c>
    </row>
    <row r="177" spans="7:28" x14ac:dyDescent="0.2">
      <c r="G177" s="2"/>
      <c r="AB177" s="63">
        <v>0.85416666666666663</v>
      </c>
    </row>
    <row r="178" spans="7:28" x14ac:dyDescent="0.2">
      <c r="G178" s="2"/>
      <c r="AB178" s="63">
        <v>0.85763888888888884</v>
      </c>
    </row>
    <row r="179" spans="7:28" x14ac:dyDescent="0.2">
      <c r="G179" s="2"/>
      <c r="AB179" s="63">
        <v>0.86111111111111116</v>
      </c>
    </row>
    <row r="180" spans="7:28" x14ac:dyDescent="0.2">
      <c r="G180" s="2"/>
      <c r="AB180" s="63">
        <v>0.86458333333333337</v>
      </c>
    </row>
    <row r="181" spans="7:28" x14ac:dyDescent="0.2">
      <c r="G181" s="2"/>
      <c r="AB181" s="63">
        <v>0.86805555555555547</v>
      </c>
    </row>
    <row r="182" spans="7:28" x14ac:dyDescent="0.2">
      <c r="G182" s="2"/>
      <c r="AB182" s="63">
        <v>0.87152777777777779</v>
      </c>
    </row>
    <row r="183" spans="7:28" x14ac:dyDescent="0.2">
      <c r="G183" s="2"/>
      <c r="AB183" s="63">
        <v>0.875</v>
      </c>
    </row>
    <row r="184" spans="7:28" x14ac:dyDescent="0.2">
      <c r="G184" s="2"/>
      <c r="AB184" s="63">
        <v>0.87847222222222221</v>
      </c>
    </row>
    <row r="185" spans="7:28" x14ac:dyDescent="0.2">
      <c r="G185" s="2"/>
      <c r="AB185" s="63">
        <v>0.88194444444444453</v>
      </c>
    </row>
    <row r="186" spans="7:28" x14ac:dyDescent="0.2">
      <c r="G186" s="2"/>
      <c r="AB186" s="63">
        <v>0.88541666666666663</v>
      </c>
    </row>
    <row r="187" spans="7:28" x14ac:dyDescent="0.2">
      <c r="G187" s="2"/>
      <c r="AB187" s="63">
        <v>0.88888888888888884</v>
      </c>
    </row>
    <row r="188" spans="7:28" x14ac:dyDescent="0.2">
      <c r="G188" s="2"/>
      <c r="AB188" s="63">
        <v>0.89236111111111116</v>
      </c>
    </row>
    <row r="189" spans="7:28" x14ac:dyDescent="0.2">
      <c r="G189" s="2"/>
      <c r="AB189" s="63">
        <v>0.89583333333333337</v>
      </c>
    </row>
    <row r="190" spans="7:28" x14ac:dyDescent="0.2">
      <c r="G190" s="2"/>
      <c r="AB190" s="63">
        <v>0.89930555555555547</v>
      </c>
    </row>
    <row r="191" spans="7:28" x14ac:dyDescent="0.2">
      <c r="G191" s="2"/>
      <c r="AB191" s="63">
        <v>0.90277777777777779</v>
      </c>
    </row>
    <row r="192" spans="7:28" x14ac:dyDescent="0.2">
      <c r="G192" s="2"/>
      <c r="AB192" s="63">
        <v>0.90625</v>
      </c>
    </row>
    <row r="193" spans="7:28" x14ac:dyDescent="0.2">
      <c r="G193" s="2"/>
      <c r="AB193" s="63">
        <v>0.91666666666666663</v>
      </c>
    </row>
    <row r="194" spans="7:28" x14ac:dyDescent="0.2">
      <c r="G194" s="2"/>
    </row>
    <row r="195" spans="7:28" x14ac:dyDescent="0.2">
      <c r="G195" s="2"/>
    </row>
    <row r="196" spans="7:28" x14ac:dyDescent="0.2">
      <c r="G196" s="2"/>
    </row>
    <row r="197" spans="7:28" x14ac:dyDescent="0.2">
      <c r="G197" s="2"/>
    </row>
    <row r="198" spans="7:28" x14ac:dyDescent="0.2">
      <c r="G198" s="2"/>
    </row>
  </sheetData>
  <dataConsolidate/>
  <mergeCells count="86">
    <mergeCell ref="A45:F45"/>
    <mergeCell ref="I45:R45"/>
    <mergeCell ref="A46:F46"/>
    <mergeCell ref="I46:R46"/>
    <mergeCell ref="A47:F47"/>
    <mergeCell ref="I47:R47"/>
    <mergeCell ref="A42:I42"/>
    <mergeCell ref="P42:R42"/>
    <mergeCell ref="S42:U42"/>
    <mergeCell ref="A43:U43"/>
    <mergeCell ref="A44:F44"/>
    <mergeCell ref="I44:R44"/>
    <mergeCell ref="A40:U40"/>
    <mergeCell ref="E33:F33"/>
    <mergeCell ref="S33:T33"/>
    <mergeCell ref="E34:F34"/>
    <mergeCell ref="S34:T34"/>
    <mergeCell ref="E35:F35"/>
    <mergeCell ref="S35:T35"/>
    <mergeCell ref="E36:F36"/>
    <mergeCell ref="S36:T36"/>
    <mergeCell ref="D38:G38"/>
    <mergeCell ref="N39:P39"/>
    <mergeCell ref="S39:U39"/>
    <mergeCell ref="E30:F30"/>
    <mergeCell ref="S30:T30"/>
    <mergeCell ref="E31:F31"/>
    <mergeCell ref="S31:T31"/>
    <mergeCell ref="E32:F32"/>
    <mergeCell ref="S32:T32"/>
    <mergeCell ref="E27:F27"/>
    <mergeCell ref="S27:T27"/>
    <mergeCell ref="E28:F28"/>
    <mergeCell ref="S28:T28"/>
    <mergeCell ref="E29:F29"/>
    <mergeCell ref="S29:T29"/>
    <mergeCell ref="E24:F24"/>
    <mergeCell ref="S24:T24"/>
    <mergeCell ref="E25:F25"/>
    <mergeCell ref="S25:T25"/>
    <mergeCell ref="E26:F26"/>
    <mergeCell ref="S26:T26"/>
    <mergeCell ref="E21:F21"/>
    <mergeCell ref="S21:T21"/>
    <mergeCell ref="E22:F22"/>
    <mergeCell ref="S22:T22"/>
    <mergeCell ref="E23:F23"/>
    <mergeCell ref="S23:T23"/>
    <mergeCell ref="A18:I18"/>
    <mergeCell ref="O18:U18"/>
    <mergeCell ref="E19:F19"/>
    <mergeCell ref="S19:T19"/>
    <mergeCell ref="E20:F20"/>
    <mergeCell ref="S20:T20"/>
    <mergeCell ref="A17:T17"/>
    <mergeCell ref="A11:D11"/>
    <mergeCell ref="E11:O11"/>
    <mergeCell ref="Q11:T11"/>
    <mergeCell ref="A12:D12"/>
    <mergeCell ref="E12:U12"/>
    <mergeCell ref="E13:U13"/>
    <mergeCell ref="A14:D14"/>
    <mergeCell ref="E14:I14"/>
    <mergeCell ref="A15:D15"/>
    <mergeCell ref="E15:I15"/>
    <mergeCell ref="E16:S16"/>
    <mergeCell ref="E7:U7"/>
    <mergeCell ref="A8:D8"/>
    <mergeCell ref="E8:I8"/>
    <mergeCell ref="R8:U8"/>
    <mergeCell ref="A10:D10"/>
    <mergeCell ref="E10:O10"/>
    <mergeCell ref="A5:D5"/>
    <mergeCell ref="E5:O5"/>
    <mergeCell ref="P5:Q5"/>
    <mergeCell ref="R5:U5"/>
    <mergeCell ref="A6:D6"/>
    <mergeCell ref="E6:U6"/>
    <mergeCell ref="A4:D4"/>
    <mergeCell ref="E4:O4"/>
    <mergeCell ref="R4:U4"/>
    <mergeCell ref="S1:U1"/>
    <mergeCell ref="A2:U2"/>
    <mergeCell ref="A3:D3"/>
    <mergeCell ref="E3:O3"/>
    <mergeCell ref="R3:S3"/>
  </mergeCells>
  <conditionalFormatting sqref="X42 A42:J42">
    <cfRule type="expression" dxfId="19" priority="6" stopIfTrue="1">
      <formula>A42&lt;&gt;""</formula>
    </cfRule>
  </conditionalFormatting>
  <conditionalFormatting sqref="X44:Z45">
    <cfRule type="expression" dxfId="18" priority="7" stopIfTrue="1">
      <formula>X44&lt;&gt;""</formula>
    </cfRule>
  </conditionalFormatting>
  <conditionalFormatting sqref="I44:R44">
    <cfRule type="expression" dxfId="17" priority="5" stopIfTrue="1">
      <formula>I44&lt;&gt;""</formula>
    </cfRule>
  </conditionalFormatting>
  <conditionalFormatting sqref="I46:R46">
    <cfRule type="expression" dxfId="16" priority="4" stopIfTrue="1">
      <formula>I46&lt;&gt;""</formula>
    </cfRule>
  </conditionalFormatting>
  <conditionalFormatting sqref="I45:R45">
    <cfRule type="expression" dxfId="15" priority="3" stopIfTrue="1">
      <formula>I45&lt;&gt;""</formula>
    </cfRule>
  </conditionalFormatting>
  <conditionalFormatting sqref="I47:R47">
    <cfRule type="expression" dxfId="14" priority="2" stopIfTrue="1">
      <formula>I47&lt;&gt;""</formula>
    </cfRule>
  </conditionalFormatting>
  <conditionalFormatting sqref="V20:V36">
    <cfRule type="cellIs" dxfId="13" priority="1" operator="equal">
      <formula>0</formula>
    </cfRule>
  </conditionalFormatting>
  <dataValidations count="10">
    <dataValidation type="whole" allowBlank="1" showInputMessage="1" showErrorMessage="1" sqref="Q39">
      <formula1>100000</formula1>
      <formula2>100001</formula2>
    </dataValidation>
    <dataValidation type="whole" allowBlank="1" showInputMessage="1" showErrorMessage="1" sqref="AB1:AB19 AB21:AB1048576">
      <formula1>100001</formula1>
      <formula2>100002</formula2>
    </dataValidation>
    <dataValidation type="decimal" allowBlank="1" showInputMessage="1" showErrorMessage="1" sqref="BO4:BS4 BL1:BN4 AL1:AS4">
      <formula1>1000001</formula1>
      <formula2>1000002</formula2>
    </dataValidation>
    <dataValidation type="whole" allowBlank="1" showInputMessage="1" showErrorMessage="1" sqref="X1:X4">
      <formula1>1000000000</formula1>
      <formula2>1000000001</formula2>
    </dataValidation>
    <dataValidation type="list" allowBlank="1" showInputMessage="1" showErrorMessage="1" sqref="E14">
      <formula1>$X$1:$X$4</formula1>
    </dataValidation>
    <dataValidation allowBlank="1" showInputMessage="1" showErrorMessage="1" promptTitle="Vendor Address Second Line" sqref="X7:Y7 O7:S7 E7:L7"/>
    <dataValidation allowBlank="1" showInputMessage="1" showErrorMessage="1" promptTitle="Vendor Adress" prompt="Enter the vendor address here." sqref="X6:Y6 O6:S6 O12:S12 E12:L12 E6:L6"/>
    <dataValidation allowBlank="1" showInputMessage="1" showErrorMessage="1" promptTitle="Vendor Name" prompt="Enter the vendor name here." sqref="Y4 Q4:R4 R5"/>
    <dataValidation allowBlank="1" showInputMessage="1" showErrorMessage="1" promptTitle="VENDOR EIN# / SOCIAL SECURITY #" prompt="If vendor is an &quot;Agency&quot;, enter the Employer Identification Number (EIN), if the vendor is an individual, enter the provider's Sociall Security Number (SSN)." sqref="X5:Y5 P5"/>
    <dataValidation allowBlank="1" showInputMessage="1" showErrorMessage="1" promptTitle="Student NYC ID" prompt="Enter only the student's Nine-digit New York City Identification Number." sqref="X11:Y11 P11"/>
  </dataValidations>
  <printOptions horizontalCentered="1"/>
  <pageMargins left="0.15" right="0.01" top="0.19" bottom="0.04" header="0.25" footer="0"/>
  <pageSetup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C198"/>
  <sheetViews>
    <sheetView showGridLines="0" topLeftCell="A8" zoomScaleNormal="100" workbookViewId="0">
      <selection activeCell="A19" sqref="A19:V34"/>
    </sheetView>
  </sheetViews>
  <sheetFormatPr defaultRowHeight="12.75" outlineLevelCol="1" x14ac:dyDescent="0.2"/>
  <cols>
    <col min="1" max="1" width="9.42578125" style="2" customWidth="1"/>
    <col min="2" max="3" width="9.42578125" style="2" hidden="1" customWidth="1" outlineLevel="1"/>
    <col min="4" max="4" width="10.140625" style="2" customWidth="1" collapsed="1"/>
    <col min="5" max="6" width="5.42578125" style="2" customWidth="1"/>
    <col min="7" max="8" width="8.140625" style="45" hidden="1" customWidth="1"/>
    <col min="9" max="9" width="8.85546875" style="4" customWidth="1"/>
    <col min="10" max="13" width="13.140625" style="4" hidden="1" customWidth="1"/>
    <col min="14" max="14" width="7.85546875" style="4" bestFit="1" customWidth="1"/>
    <col min="15" max="15" width="9.42578125" style="4" customWidth="1"/>
    <col min="16" max="16" width="9.140625" style="2" hidden="1" customWidth="1" outlineLevel="1"/>
    <col min="17" max="17" width="9" style="2" hidden="1" customWidth="1" outlineLevel="1"/>
    <col min="18" max="18" width="12" style="2" bestFit="1" customWidth="1" collapsed="1"/>
    <col min="19" max="19" width="5.42578125" style="2" customWidth="1"/>
    <col min="20" max="20" width="6.140625" style="2" bestFit="1" customWidth="1"/>
    <col min="21" max="21" width="8.85546875" style="4" customWidth="1"/>
    <col min="22" max="22" width="7.7109375" style="4" bestFit="1" customWidth="1"/>
    <col min="23" max="23" width="7.85546875" style="4" hidden="1" customWidth="1"/>
    <col min="24" max="26" width="13.140625" style="4" hidden="1" customWidth="1"/>
    <col min="27" max="27" width="9.140625" style="62" customWidth="1"/>
    <col min="28" max="29" width="9.140625" style="63" hidden="1" customWidth="1"/>
    <col min="30" max="34" width="9.140625" style="62" customWidth="1"/>
    <col min="35" max="36" width="9.140625" style="2" customWidth="1"/>
    <col min="37" max="45" width="9.140625" style="2" hidden="1" customWidth="1"/>
    <col min="46" max="58" width="9.140625" style="2" customWidth="1"/>
    <col min="59" max="16384" width="9.140625" style="2"/>
  </cols>
  <sheetData>
    <row r="1" spans="1:263" ht="17.25" customHeight="1" x14ac:dyDescent="0.2">
      <c r="A1"/>
      <c r="S1" s="247" t="s">
        <v>52</v>
      </c>
      <c r="T1" s="247"/>
      <c r="U1" s="247"/>
      <c r="V1" s="121"/>
      <c r="W1" s="121"/>
      <c r="X1" s="20" t="s">
        <v>1</v>
      </c>
      <c r="AL1" s="27" t="s">
        <v>44</v>
      </c>
      <c r="AM1" s="28">
        <v>41820</v>
      </c>
      <c r="AN1" s="28">
        <v>42248</v>
      </c>
      <c r="AO1" s="2">
        <v>41.98</v>
      </c>
      <c r="AP1" s="2">
        <f>62.97/2</f>
        <v>31.484999999999999</v>
      </c>
      <c r="AQ1" s="2">
        <f>83.96/3</f>
        <v>27.986666666666665</v>
      </c>
      <c r="AR1" s="2">
        <f>94.45/4</f>
        <v>23.612500000000001</v>
      </c>
      <c r="AS1" s="2">
        <v>104.95</v>
      </c>
      <c r="BL1" s="27"/>
      <c r="BM1" s="28"/>
      <c r="BN1" s="28"/>
    </row>
    <row r="2" spans="1:263" ht="29.25" customHeight="1" x14ac:dyDescent="0.2">
      <c r="A2" s="248" t="s">
        <v>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122"/>
      <c r="W2" s="122"/>
      <c r="X2" s="20" t="s">
        <v>2</v>
      </c>
      <c r="Y2" s="2"/>
      <c r="Z2" s="2"/>
      <c r="AB2" s="63">
        <v>0.25</v>
      </c>
      <c r="AL2" s="27" t="s">
        <v>45</v>
      </c>
      <c r="AM2" s="28">
        <v>42185</v>
      </c>
      <c r="AN2" s="28">
        <v>42614</v>
      </c>
      <c r="BL2" s="27"/>
      <c r="BM2" s="28"/>
      <c r="BN2" s="28"/>
      <c r="BO2"/>
      <c r="BP2"/>
      <c r="BQ2"/>
      <c r="BR2"/>
      <c r="BS2"/>
      <c r="BT2"/>
    </row>
    <row r="3" spans="1:263" ht="20.25" customHeight="1" x14ac:dyDescent="0.2">
      <c r="A3" s="249" t="s">
        <v>8</v>
      </c>
      <c r="B3" s="249"/>
      <c r="C3" s="249"/>
      <c r="D3" s="249"/>
      <c r="E3" s="250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12"/>
      <c r="Q3" s="119" t="s">
        <v>36</v>
      </c>
      <c r="R3" s="251"/>
      <c r="S3" s="252"/>
      <c r="T3" s="7"/>
      <c r="U3" s="8"/>
      <c r="V3" s="8"/>
      <c r="W3" s="8"/>
      <c r="X3" s="20" t="s">
        <v>3</v>
      </c>
      <c r="Y3" s="22"/>
      <c r="Z3" s="22"/>
      <c r="AB3" s="63">
        <v>0.25347222222222221</v>
      </c>
      <c r="AL3" s="2" t="s">
        <v>46</v>
      </c>
      <c r="AM3" s="28">
        <v>42551</v>
      </c>
      <c r="AN3" s="58">
        <v>42979</v>
      </c>
      <c r="BM3" s="28"/>
      <c r="BN3" s="58"/>
      <c r="BO3"/>
      <c r="BP3"/>
      <c r="BQ3"/>
      <c r="BR3"/>
      <c r="BS3"/>
      <c r="BT3"/>
    </row>
    <row r="4" spans="1:263" ht="19.5" customHeight="1" x14ac:dyDescent="0.2">
      <c r="A4" s="243" t="s">
        <v>24</v>
      </c>
      <c r="B4" s="243"/>
      <c r="C4" s="243"/>
      <c r="D4" s="243"/>
      <c r="E4" s="244" t="s">
        <v>56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76" t="s">
        <v>25</v>
      </c>
      <c r="Q4" s="77"/>
      <c r="R4" s="246"/>
      <c r="S4" s="246"/>
      <c r="T4" s="246"/>
      <c r="U4" s="246"/>
      <c r="V4" s="90"/>
      <c r="W4" s="90"/>
      <c r="X4" s="20" t="s">
        <v>6</v>
      </c>
      <c r="Y4" s="2"/>
      <c r="Z4" s="2"/>
      <c r="AB4" s="63">
        <v>0.25694444444444448</v>
      </c>
      <c r="AO4" s="2" t="s">
        <v>47</v>
      </c>
      <c r="AP4" s="2" t="s">
        <v>48</v>
      </c>
      <c r="AQ4" s="2" t="s">
        <v>49</v>
      </c>
      <c r="AR4" s="2" t="s">
        <v>50</v>
      </c>
      <c r="AS4" s="2" t="s">
        <v>51</v>
      </c>
      <c r="BT4"/>
    </row>
    <row r="5" spans="1:263" ht="19.5" customHeight="1" x14ac:dyDescent="0.2">
      <c r="A5" s="243" t="s">
        <v>26</v>
      </c>
      <c r="B5" s="243"/>
      <c r="C5" s="243"/>
      <c r="D5" s="243"/>
      <c r="E5" s="253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5" t="s">
        <v>27</v>
      </c>
      <c r="Q5" s="255"/>
      <c r="R5" s="253"/>
      <c r="S5" s="253"/>
      <c r="T5" s="253"/>
      <c r="U5" s="253"/>
      <c r="V5" s="90"/>
      <c r="W5" s="90"/>
      <c r="X5" s="2"/>
      <c r="Y5" s="2"/>
      <c r="Z5" s="2"/>
      <c r="AB5" s="63">
        <v>0.26041666666666669</v>
      </c>
      <c r="BL5"/>
      <c r="BM5"/>
      <c r="BN5"/>
      <c r="BO5"/>
      <c r="BP5"/>
      <c r="BQ5"/>
      <c r="BR5"/>
      <c r="BS5"/>
      <c r="BT5"/>
    </row>
    <row r="6" spans="1:263" ht="19.5" customHeight="1" x14ac:dyDescent="0.2">
      <c r="A6" s="243" t="s">
        <v>38</v>
      </c>
      <c r="B6" s="243"/>
      <c r="C6" s="243"/>
      <c r="D6" s="243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45"/>
      <c r="U6" s="245"/>
      <c r="V6" s="91"/>
      <c r="W6" s="91"/>
      <c r="X6" s="2"/>
      <c r="Y6" s="2"/>
      <c r="Z6" s="2"/>
      <c r="AB6" s="63">
        <v>0.2638888888888889</v>
      </c>
      <c r="BL6"/>
      <c r="BM6"/>
      <c r="BN6"/>
      <c r="BO6"/>
      <c r="BP6"/>
      <c r="BQ6"/>
      <c r="BR6"/>
      <c r="BS6"/>
      <c r="BT6"/>
    </row>
    <row r="7" spans="1:263" ht="19.5" hidden="1" customHeight="1" x14ac:dyDescent="0.2">
      <c r="A7" s="13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45"/>
      <c r="U7" s="245"/>
      <c r="V7" s="91"/>
      <c r="W7" s="91"/>
      <c r="X7" s="2"/>
      <c r="Y7" s="2"/>
      <c r="Z7" s="2"/>
      <c r="AB7" s="63">
        <v>0.2673611111111111</v>
      </c>
      <c r="BL7"/>
      <c r="BM7"/>
      <c r="BN7"/>
      <c r="BO7"/>
      <c r="BP7"/>
      <c r="BQ7"/>
      <c r="BR7"/>
      <c r="BS7"/>
      <c r="BT7"/>
    </row>
    <row r="8" spans="1:263" ht="19.5" customHeight="1" x14ac:dyDescent="0.2">
      <c r="A8" s="243" t="s">
        <v>7</v>
      </c>
      <c r="B8" s="243"/>
      <c r="C8" s="243"/>
      <c r="D8" s="243"/>
      <c r="E8" s="257"/>
      <c r="F8" s="257"/>
      <c r="G8" s="257"/>
      <c r="H8" s="257"/>
      <c r="I8" s="257"/>
      <c r="J8" s="72"/>
      <c r="K8" s="72"/>
      <c r="L8" s="72"/>
      <c r="M8" s="72"/>
      <c r="N8" s="98"/>
      <c r="O8" s="83" t="s">
        <v>37</v>
      </c>
      <c r="P8" s="74"/>
      <c r="Q8" s="82"/>
      <c r="R8" s="258"/>
      <c r="S8" s="259"/>
      <c r="T8" s="259"/>
      <c r="U8" s="259"/>
      <c r="V8" s="92"/>
      <c r="W8" s="92"/>
      <c r="X8" s="2"/>
      <c r="Y8" s="2"/>
      <c r="Z8" s="2"/>
      <c r="AB8" s="63">
        <v>0.27083333333333331</v>
      </c>
      <c r="BL8"/>
      <c r="BM8"/>
      <c r="BN8"/>
      <c r="BO8"/>
      <c r="BP8"/>
      <c r="BQ8"/>
      <c r="BR8"/>
      <c r="BS8"/>
      <c r="BT8"/>
    </row>
    <row r="9" spans="1:263" ht="15" hidden="1" customHeight="1" x14ac:dyDescent="0.2">
      <c r="A9" s="10"/>
      <c r="B9" s="3"/>
      <c r="C9" s="3"/>
      <c r="E9" s="11"/>
      <c r="F9" s="11"/>
      <c r="G9" s="47"/>
      <c r="H9" s="4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8"/>
      <c r="X9" s="11"/>
      <c r="Y9" s="11"/>
      <c r="Z9" s="11"/>
      <c r="AB9" s="63">
        <v>0.27430555555555552</v>
      </c>
      <c r="BL9"/>
      <c r="BM9"/>
      <c r="BN9"/>
      <c r="BO9"/>
      <c r="BP9"/>
      <c r="BQ9"/>
      <c r="BR9"/>
      <c r="BS9"/>
      <c r="BT9"/>
    </row>
    <row r="10" spans="1:263" ht="19.5" customHeight="1" x14ac:dyDescent="0.2">
      <c r="A10" s="243" t="s">
        <v>9</v>
      </c>
      <c r="B10" s="243"/>
      <c r="C10" s="243"/>
      <c r="D10" s="243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75"/>
      <c r="Q10" s="75"/>
      <c r="R10" s="75"/>
      <c r="S10" s="75"/>
      <c r="T10" s="56"/>
      <c r="U10" s="56"/>
      <c r="V10" s="56"/>
      <c r="W10" s="56"/>
      <c r="X10" s="2"/>
      <c r="Y10" s="2"/>
      <c r="Z10" s="2"/>
      <c r="AB10" s="63">
        <v>0.27777777777777779</v>
      </c>
      <c r="BL10"/>
      <c r="BM10"/>
      <c r="BN10"/>
      <c r="BO10"/>
      <c r="BP10"/>
      <c r="BQ10"/>
      <c r="BR10"/>
      <c r="BS10"/>
      <c r="BT10"/>
    </row>
    <row r="11" spans="1:263" ht="19.5" customHeight="1" x14ac:dyDescent="0.2">
      <c r="A11" s="243" t="s">
        <v>10</v>
      </c>
      <c r="B11" s="243"/>
      <c r="C11" s="243"/>
      <c r="D11" s="243"/>
      <c r="E11" s="261"/>
      <c r="F11" s="261"/>
      <c r="G11" s="261"/>
      <c r="H11" s="261"/>
      <c r="I11" s="261"/>
      <c r="J11" s="262"/>
      <c r="K11" s="262"/>
      <c r="L11" s="262"/>
      <c r="M11" s="262"/>
      <c r="N11" s="262"/>
      <c r="O11" s="262"/>
      <c r="P11" s="75"/>
      <c r="Q11" s="263"/>
      <c r="R11" s="263"/>
      <c r="S11" s="263"/>
      <c r="T11" s="263"/>
      <c r="U11" s="56"/>
      <c r="V11" s="56"/>
      <c r="W11" s="56"/>
      <c r="X11" s="2"/>
      <c r="Y11" s="2"/>
      <c r="Z11" s="2"/>
      <c r="AB11" s="63">
        <v>0.28125</v>
      </c>
      <c r="BL11"/>
      <c r="BM11"/>
      <c r="BN11"/>
      <c r="BO11"/>
      <c r="BP11"/>
      <c r="BQ11"/>
      <c r="BR11"/>
      <c r="BS11"/>
      <c r="BT11"/>
    </row>
    <row r="12" spans="1:263" ht="19.5" hidden="1" customHeight="1" x14ac:dyDescent="0.25">
      <c r="A12" s="243" t="s">
        <v>11</v>
      </c>
      <c r="B12" s="243"/>
      <c r="C12" s="243"/>
      <c r="D12" s="243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45"/>
      <c r="U12" s="245"/>
      <c r="V12" s="91"/>
      <c r="W12" s="91"/>
      <c r="X12" s="2"/>
      <c r="Y12" s="2"/>
      <c r="Z12" s="2"/>
      <c r="AB12" s="63">
        <v>0.28472222222222221</v>
      </c>
      <c r="BL12" s="99" t="s">
        <v>54</v>
      </c>
      <c r="BM12" s="99">
        <v>0.66</v>
      </c>
      <c r="BN12" s="100">
        <v>27.706799999999998</v>
      </c>
      <c r="BO12" s="100">
        <v>20.780100000000001</v>
      </c>
      <c r="BP12" s="100">
        <v>18.4712</v>
      </c>
      <c r="BQ12" s="100">
        <v>15.584250000000001</v>
      </c>
      <c r="BR12" s="100">
        <v>13.853400000000002</v>
      </c>
      <c r="BS12" s="100">
        <v>11.544500000000001</v>
      </c>
      <c r="BT12" s="100">
        <v>9.8952857142857162</v>
      </c>
    </row>
    <row r="13" spans="1:263" ht="19.5" hidden="1" customHeight="1" x14ac:dyDescent="0.2">
      <c r="A13" s="31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5"/>
      <c r="U13" s="265"/>
      <c r="V13" s="91"/>
      <c r="W13" s="91"/>
      <c r="X13" s="2"/>
      <c r="Y13" s="2"/>
      <c r="Z13" s="2"/>
      <c r="AB13" s="63">
        <v>0.28819444444444448</v>
      </c>
    </row>
    <row r="14" spans="1:263" ht="19.5" customHeight="1" x14ac:dyDescent="0.2">
      <c r="A14" s="243" t="s">
        <v>21</v>
      </c>
      <c r="B14" s="243"/>
      <c r="C14" s="243"/>
      <c r="D14" s="243"/>
      <c r="E14" s="252"/>
      <c r="F14" s="252"/>
      <c r="G14" s="252"/>
      <c r="H14" s="252"/>
      <c r="I14" s="252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6"/>
      <c r="V14" s="56"/>
      <c r="W14" s="56"/>
      <c r="X14" s="55"/>
      <c r="Y14" s="55"/>
      <c r="Z14" s="55"/>
      <c r="AB14" s="63">
        <v>0.29166666666666669</v>
      </c>
    </row>
    <row r="15" spans="1:263" ht="19.5" customHeight="1" x14ac:dyDescent="0.2">
      <c r="A15" s="243" t="s">
        <v>28</v>
      </c>
      <c r="B15" s="243"/>
      <c r="C15" s="243"/>
      <c r="D15" s="243"/>
      <c r="E15" s="252"/>
      <c r="F15" s="252"/>
      <c r="G15" s="252"/>
      <c r="H15" s="252"/>
      <c r="I15" s="252"/>
      <c r="J15" s="2"/>
      <c r="K15" s="2"/>
      <c r="L15" s="2"/>
      <c r="M15" s="2"/>
      <c r="N15" s="2"/>
      <c r="O15" s="2"/>
      <c r="P15" s="55"/>
      <c r="Q15" s="55"/>
      <c r="R15" s="55"/>
      <c r="S15" s="55"/>
      <c r="T15" s="56"/>
      <c r="U15" s="57"/>
      <c r="V15" s="57"/>
      <c r="W15" s="57"/>
      <c r="X15" s="55"/>
      <c r="Y15" s="55"/>
      <c r="Z15" s="55"/>
      <c r="AB15" s="63">
        <v>0.2951388888888889</v>
      </c>
    </row>
    <row r="16" spans="1:263" s="34" customFormat="1" ht="9" customHeight="1" x14ac:dyDescent="0.2">
      <c r="A16" s="81"/>
      <c r="B16" s="80"/>
      <c r="C16" s="80"/>
      <c r="D16" s="79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7"/>
      <c r="U16" s="78"/>
      <c r="V16" s="78"/>
      <c r="W16" s="78"/>
      <c r="AA16" s="64"/>
      <c r="AB16" s="63">
        <v>0.2986111111111111</v>
      </c>
      <c r="AC16" s="65"/>
      <c r="AD16" s="64"/>
      <c r="AE16" s="64"/>
      <c r="AF16" s="64"/>
      <c r="AG16" s="64"/>
      <c r="AH16" s="64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</row>
    <row r="17" spans="1:263" ht="3.75" hidden="1" customHeight="1" x14ac:dyDescent="0.2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X17" s="2"/>
      <c r="Y17" s="2"/>
      <c r="Z17" s="2"/>
      <c r="AA17" s="64"/>
      <c r="AB17" s="63">
        <v>0.30208333333333331</v>
      </c>
      <c r="AC17" s="65"/>
      <c r="AD17" s="64"/>
      <c r="AE17" s="64"/>
      <c r="AF17" s="64"/>
      <c r="AG17" s="64"/>
      <c r="AH17" s="64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</row>
    <row r="18" spans="1:263" ht="13.5" customHeight="1" x14ac:dyDescent="0.2">
      <c r="A18" s="266" t="s">
        <v>13</v>
      </c>
      <c r="B18" s="267"/>
      <c r="C18" s="267"/>
      <c r="D18" s="267"/>
      <c r="E18" s="267"/>
      <c r="F18" s="267"/>
      <c r="G18" s="267"/>
      <c r="H18" s="267"/>
      <c r="I18" s="268"/>
      <c r="J18" s="29"/>
      <c r="K18" s="60"/>
      <c r="L18" s="60"/>
      <c r="M18" s="21"/>
      <c r="N18" s="107"/>
      <c r="O18" s="266" t="s">
        <v>13</v>
      </c>
      <c r="P18" s="267"/>
      <c r="Q18" s="267"/>
      <c r="R18" s="267"/>
      <c r="S18" s="267"/>
      <c r="T18" s="267"/>
      <c r="U18" s="269"/>
      <c r="V18" s="108"/>
      <c r="W18" s="102"/>
      <c r="X18" s="29"/>
      <c r="Y18" s="60"/>
      <c r="Z18" s="101"/>
      <c r="AA18" s="66"/>
      <c r="AB18" s="63">
        <v>0.30555555555555552</v>
      </c>
      <c r="AC18" s="65"/>
      <c r="AD18" s="64"/>
      <c r="AE18" s="64"/>
      <c r="AF18" s="64"/>
      <c r="AG18" s="64"/>
      <c r="AH18" s="64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</row>
    <row r="19" spans="1:263" s="5" customFormat="1" ht="34.5" customHeight="1" x14ac:dyDescent="0.2">
      <c r="A19" s="17" t="s">
        <v>14</v>
      </c>
      <c r="B19" s="17" t="s">
        <v>19</v>
      </c>
      <c r="C19" s="17" t="s">
        <v>20</v>
      </c>
      <c r="D19" s="18" t="s">
        <v>15</v>
      </c>
      <c r="E19" s="270" t="s">
        <v>16</v>
      </c>
      <c r="F19" s="271"/>
      <c r="G19" s="48" t="s">
        <v>0</v>
      </c>
      <c r="H19" s="88"/>
      <c r="I19" s="30" t="s">
        <v>39</v>
      </c>
      <c r="J19" s="59" t="s">
        <v>41</v>
      </c>
      <c r="K19" s="61" t="s">
        <v>42</v>
      </c>
      <c r="L19" s="61" t="s">
        <v>55</v>
      </c>
      <c r="M19" s="61" t="s">
        <v>43</v>
      </c>
      <c r="N19" s="105" t="s">
        <v>53</v>
      </c>
      <c r="O19" s="17" t="s">
        <v>14</v>
      </c>
      <c r="P19" s="17" t="s">
        <v>19</v>
      </c>
      <c r="Q19" s="17" t="s">
        <v>20</v>
      </c>
      <c r="R19" s="18" t="s">
        <v>15</v>
      </c>
      <c r="S19" s="272" t="s">
        <v>16</v>
      </c>
      <c r="T19" s="273"/>
      <c r="U19" s="53" t="s">
        <v>39</v>
      </c>
      <c r="V19" s="109" t="s">
        <v>53</v>
      </c>
      <c r="W19" s="103"/>
      <c r="X19" s="59" t="s">
        <v>22</v>
      </c>
      <c r="Y19" s="61" t="s">
        <v>23</v>
      </c>
      <c r="Z19" s="61" t="s">
        <v>56</v>
      </c>
      <c r="AA19" s="66"/>
      <c r="AB19" s="63">
        <v>0.30902777777777779</v>
      </c>
      <c r="AC19" s="67"/>
      <c r="AD19" s="66"/>
      <c r="AE19" s="66"/>
      <c r="AF19" s="64"/>
      <c r="AG19" s="66"/>
      <c r="AH19" s="66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</row>
    <row r="20" spans="1:263" ht="18.75" customHeight="1" x14ac:dyDescent="0.2">
      <c r="A20" s="19"/>
      <c r="B20" s="128"/>
      <c r="C20" s="128"/>
      <c r="D20" s="112" t="str">
        <f t="shared" ref="D20:D25" si="0">TEXT((C20-B20),"[mm]")</f>
        <v>00</v>
      </c>
      <c r="E20" s="235"/>
      <c r="F20" s="235"/>
      <c r="G20" s="49"/>
      <c r="H20" s="89"/>
      <c r="I20" s="113" t="str">
        <f t="shared" ref="I20:I25" si="1">IF(J20&lt;&gt;"",J20,IF(K20&lt;&gt;"",K20,IF(M20&lt;&gt;"",M20,"")))</f>
        <v/>
      </c>
      <c r="J20" s="114" t="str">
        <f t="shared" ref="J20:J25" si="2">IF(AND(A20&gt;$AM$1,A20&lt;$AN$1),IF(D20&lt;&gt;"",IF(E20=1,41.98, IF(E20=2,(62.97/2), IF(E20=3,83.96/3, IF(E20=4,94.45/4, IF(E20&gt;4,104.95/E20,"")))))*(D20/60),""),"")</f>
        <v/>
      </c>
      <c r="K20" s="115" t="str">
        <f t="shared" ref="K20:K25" si="3">IF(AND(A20&gt;$AM$2,A20&lt;$AN$2),IF(D20&lt;&gt;"",IF(E20=1,41.98, IF(E20=2,(62.97/2), IF(E20=3,83.96/3, IF(E20=4,94.45/4, IF(E20&gt;4,104.95/E20,"")))))*(D20/60),""),"")</f>
        <v/>
      </c>
      <c r="L20" s="115" t="str">
        <f t="shared" ref="L20:L25" si="4">IF(AND(A20&gt;$AM$2,A20&lt;$AN$2),IF(D20&lt;&gt;"",IF(E20=1,33, IF(E20=2,25, IF(E20=3,20, IF(E20=4,16.25, IF(E20=5,11.67, IF(E20&gt;5,10))))))*(D20/60),""),"")</f>
        <v/>
      </c>
      <c r="M20" s="115" t="str">
        <f t="shared" ref="M20:M25" si="5">IF(AND(A20&gt;$AM$3,A20&lt;$AN$3),IF(D20&lt;&gt;"",IF(E20=1,41.98, IF(E20=2,(62.97/2), IF(E20=3,(83.96)/3, IF(E20=4,94.45/4, IF(E20&gt;4,104.95/E20,"")))))*(D20/60),""),"")</f>
        <v/>
      </c>
      <c r="N20" s="106" t="str">
        <f t="shared" ref="N20:N25" si="6">L20</f>
        <v/>
      </c>
      <c r="O20" s="19"/>
      <c r="P20" s="128"/>
      <c r="Q20" s="128"/>
      <c r="R20" s="112" t="str">
        <f t="shared" ref="R20:R30" si="7">TEXT((Q20-P20),"[mm]")</f>
        <v>00</v>
      </c>
      <c r="S20" s="286"/>
      <c r="T20" s="287"/>
      <c r="U20" s="116" t="str">
        <f>IF(X20&lt;&gt;"",X20,IF(Y20&lt;&gt;"",Y20,IF(Z20&lt;&gt;"",Z20,"")))</f>
        <v/>
      </c>
      <c r="V20" s="110" t="str">
        <f>Z20</f>
        <v/>
      </c>
      <c r="W20" s="89">
        <f>VALUE(R20)</f>
        <v>0</v>
      </c>
      <c r="X20" s="33" t="str">
        <f t="shared" ref="X20:X36" si="8">IF(AND(O20&gt;$AM$1,O20&lt;$AN$1),IF(R20&lt;&gt;"",IF(S20=1,41.98, IF(S20=2,(62.97/2), IF(S20=3,83.96/3, IF(S20=4,94.45/4, IF(S20&gt;4,104.95/S20,"")))))*(R20/60),""),"")</f>
        <v/>
      </c>
      <c r="Y20" s="33" t="str">
        <f t="shared" ref="Y20:Y36" si="9">IF(AND(O20&gt;$AM$2,O20&lt;$AN$2),IF(R20&lt;&gt;"",IF(S20=1,41.98, IF(S20=2,(62.97/2), IF(S20=3,83.96/3, IF(S20=4,94.45/4, IF(S20&gt;4,104.95/S20,"")))))*(R20/60),""),"")</f>
        <v/>
      </c>
      <c r="Z20" s="33" t="str">
        <f>IF(AND(O20&gt;$AM$2,O20&lt;$AN$2),IF(R20&lt;&gt;"",IF(S20=1,33, IF(S20=2,25, IF(S20=3,20, IF(S20=4,16.25, IF(S20=5,11.67, IF(S20&gt;5,10))))))*(R20/60),""),"")</f>
        <v/>
      </c>
      <c r="AB20" s="63">
        <v>0.3125</v>
      </c>
    </row>
    <row r="21" spans="1:263" ht="18.75" customHeight="1" x14ac:dyDescent="0.2">
      <c r="A21" s="19"/>
      <c r="B21" s="128"/>
      <c r="C21" s="128"/>
      <c r="D21" s="112" t="str">
        <f t="shared" si="0"/>
        <v>00</v>
      </c>
      <c r="E21" s="286"/>
      <c r="F21" s="287"/>
      <c r="G21" s="49"/>
      <c r="H21" s="89"/>
      <c r="I21" s="113" t="str">
        <f t="shared" si="1"/>
        <v/>
      </c>
      <c r="J21" s="114" t="str">
        <f t="shared" si="2"/>
        <v/>
      </c>
      <c r="K21" s="115" t="str">
        <f t="shared" si="3"/>
        <v/>
      </c>
      <c r="L21" s="115" t="str">
        <f t="shared" si="4"/>
        <v/>
      </c>
      <c r="M21" s="115" t="str">
        <f t="shared" si="5"/>
        <v/>
      </c>
      <c r="N21" s="106" t="str">
        <f t="shared" si="6"/>
        <v/>
      </c>
      <c r="O21" s="19"/>
      <c r="P21" s="128"/>
      <c r="Q21" s="128"/>
      <c r="R21" s="112" t="str">
        <f t="shared" si="7"/>
        <v>00</v>
      </c>
      <c r="S21" s="286"/>
      <c r="T21" s="287"/>
      <c r="U21" s="116" t="str">
        <f t="shared" ref="U21:U30" si="10">IF(X21&lt;&gt;"",X21,IF(Y21&lt;&gt;"",Y21,IF(Z21&lt;&gt;"",Z21,"")))</f>
        <v/>
      </c>
      <c r="V21" s="110" t="str">
        <f t="shared" ref="V21:V30" si="11">Z21</f>
        <v/>
      </c>
      <c r="W21" s="89">
        <f t="shared" ref="W21:W36" si="12">VALUE(R21)</f>
        <v>0</v>
      </c>
      <c r="X21" s="33" t="str">
        <f t="shared" si="8"/>
        <v/>
      </c>
      <c r="Y21" s="33" t="str">
        <f t="shared" si="9"/>
        <v/>
      </c>
      <c r="Z21" s="33" t="str">
        <f t="shared" ref="Z21:Z36" si="13">IF(AND(O21&gt;$AM$2,O21&lt;$AN$2),IF(R21&lt;&gt;"",IF(S21=1,33, IF(S21=2,25, IF(S21=3,20, IF(S21=4,16.25, IF(S21=5,11.67, IF(S21&gt;5,10))))))*(R21/60),""),"")</f>
        <v/>
      </c>
      <c r="AA21" s="66"/>
      <c r="AB21" s="63">
        <v>0.31597222222222221</v>
      </c>
    </row>
    <row r="22" spans="1:263" ht="18.75" customHeight="1" x14ac:dyDescent="0.2">
      <c r="A22" s="19"/>
      <c r="B22" s="128"/>
      <c r="C22" s="128"/>
      <c r="D22" s="112" t="str">
        <f t="shared" si="0"/>
        <v>00</v>
      </c>
      <c r="E22" s="235"/>
      <c r="F22" s="235"/>
      <c r="G22" s="49"/>
      <c r="H22" s="89"/>
      <c r="I22" s="113" t="str">
        <f t="shared" si="1"/>
        <v/>
      </c>
      <c r="J22" s="114" t="str">
        <f t="shared" si="2"/>
        <v/>
      </c>
      <c r="K22" s="115" t="str">
        <f t="shared" si="3"/>
        <v/>
      </c>
      <c r="L22" s="115" t="str">
        <f t="shared" si="4"/>
        <v/>
      </c>
      <c r="M22" s="115" t="str">
        <f t="shared" si="5"/>
        <v/>
      </c>
      <c r="N22" s="106" t="str">
        <f t="shared" si="6"/>
        <v/>
      </c>
      <c r="O22" s="19"/>
      <c r="P22" s="128"/>
      <c r="Q22" s="128"/>
      <c r="R22" s="112" t="str">
        <f t="shared" si="7"/>
        <v>00</v>
      </c>
      <c r="S22" s="286"/>
      <c r="T22" s="287"/>
      <c r="U22" s="116" t="str">
        <f t="shared" si="10"/>
        <v/>
      </c>
      <c r="V22" s="110" t="str">
        <f t="shared" si="11"/>
        <v/>
      </c>
      <c r="W22" s="89">
        <f t="shared" si="12"/>
        <v>0</v>
      </c>
      <c r="X22" s="33" t="str">
        <f t="shared" si="8"/>
        <v/>
      </c>
      <c r="Y22" s="33" t="str">
        <f t="shared" si="9"/>
        <v/>
      </c>
      <c r="Z22" s="33" t="str">
        <f t="shared" si="13"/>
        <v/>
      </c>
      <c r="AB22" s="63">
        <v>0.31944444444444448</v>
      </c>
    </row>
    <row r="23" spans="1:263" ht="18.75" customHeight="1" x14ac:dyDescent="0.2">
      <c r="A23" s="19"/>
      <c r="B23" s="128"/>
      <c r="C23" s="128"/>
      <c r="D23" s="112" t="str">
        <f t="shared" si="0"/>
        <v>00</v>
      </c>
      <c r="E23" s="286"/>
      <c r="F23" s="287"/>
      <c r="G23" s="49"/>
      <c r="H23" s="89"/>
      <c r="I23" s="113" t="str">
        <f t="shared" si="1"/>
        <v/>
      </c>
      <c r="J23" s="114" t="str">
        <f t="shared" si="2"/>
        <v/>
      </c>
      <c r="K23" s="115" t="str">
        <f t="shared" si="3"/>
        <v/>
      </c>
      <c r="L23" s="115" t="str">
        <f t="shared" si="4"/>
        <v/>
      </c>
      <c r="M23" s="115" t="str">
        <f t="shared" si="5"/>
        <v/>
      </c>
      <c r="N23" s="106" t="str">
        <f t="shared" si="6"/>
        <v/>
      </c>
      <c r="O23" s="19"/>
      <c r="P23" s="128"/>
      <c r="Q23" s="128"/>
      <c r="R23" s="112" t="str">
        <f t="shared" si="7"/>
        <v>00</v>
      </c>
      <c r="S23" s="286"/>
      <c r="T23" s="287"/>
      <c r="U23" s="116" t="str">
        <f t="shared" si="10"/>
        <v/>
      </c>
      <c r="V23" s="110" t="str">
        <f t="shared" si="11"/>
        <v/>
      </c>
      <c r="W23" s="89">
        <f t="shared" si="12"/>
        <v>0</v>
      </c>
      <c r="X23" s="33" t="str">
        <f t="shared" si="8"/>
        <v/>
      </c>
      <c r="Y23" s="33" t="str">
        <f t="shared" si="9"/>
        <v/>
      </c>
      <c r="Z23" s="33" t="str">
        <f t="shared" si="13"/>
        <v/>
      </c>
      <c r="AB23" s="63">
        <v>0.32291666666666669</v>
      </c>
    </row>
    <row r="24" spans="1:263" ht="18.75" customHeight="1" x14ac:dyDescent="0.2">
      <c r="A24" s="19"/>
      <c r="B24" s="128"/>
      <c r="C24" s="128"/>
      <c r="D24" s="112" t="str">
        <f t="shared" si="0"/>
        <v>00</v>
      </c>
      <c r="E24" s="235"/>
      <c r="F24" s="235"/>
      <c r="G24" s="49"/>
      <c r="H24" s="89"/>
      <c r="I24" s="113" t="str">
        <f t="shared" si="1"/>
        <v/>
      </c>
      <c r="J24" s="114" t="str">
        <f t="shared" si="2"/>
        <v/>
      </c>
      <c r="K24" s="115" t="str">
        <f t="shared" si="3"/>
        <v/>
      </c>
      <c r="L24" s="115" t="str">
        <f t="shared" si="4"/>
        <v/>
      </c>
      <c r="M24" s="115" t="str">
        <f t="shared" si="5"/>
        <v/>
      </c>
      <c r="N24" s="106" t="str">
        <f t="shared" si="6"/>
        <v/>
      </c>
      <c r="O24" s="19"/>
      <c r="P24" s="128"/>
      <c r="Q24" s="128"/>
      <c r="R24" s="112" t="str">
        <f t="shared" si="7"/>
        <v>00</v>
      </c>
      <c r="S24" s="286"/>
      <c r="T24" s="287"/>
      <c r="U24" s="116" t="str">
        <f t="shared" si="10"/>
        <v/>
      </c>
      <c r="V24" s="110" t="str">
        <f t="shared" si="11"/>
        <v/>
      </c>
      <c r="W24" s="89">
        <f t="shared" si="12"/>
        <v>0</v>
      </c>
      <c r="X24" s="33" t="str">
        <f t="shared" si="8"/>
        <v/>
      </c>
      <c r="Y24" s="33" t="str">
        <f t="shared" si="9"/>
        <v/>
      </c>
      <c r="Z24" s="33" t="str">
        <f t="shared" si="13"/>
        <v/>
      </c>
      <c r="AB24" s="63">
        <v>0.3263888888888889</v>
      </c>
    </row>
    <row r="25" spans="1:263" ht="18.75" customHeight="1" x14ac:dyDescent="0.2">
      <c r="A25" s="19"/>
      <c r="B25" s="128"/>
      <c r="C25" s="128"/>
      <c r="D25" s="112" t="str">
        <f t="shared" si="0"/>
        <v>00</v>
      </c>
      <c r="E25" s="235"/>
      <c r="F25" s="235"/>
      <c r="G25" s="49"/>
      <c r="H25" s="89"/>
      <c r="I25" s="113" t="str">
        <f t="shared" si="1"/>
        <v/>
      </c>
      <c r="J25" s="114" t="str">
        <f t="shared" si="2"/>
        <v/>
      </c>
      <c r="K25" s="115" t="str">
        <f t="shared" si="3"/>
        <v/>
      </c>
      <c r="L25" s="115" t="str">
        <f t="shared" si="4"/>
        <v/>
      </c>
      <c r="M25" s="115" t="str">
        <f t="shared" si="5"/>
        <v/>
      </c>
      <c r="N25" s="106" t="str">
        <f t="shared" si="6"/>
        <v/>
      </c>
      <c r="O25" s="19"/>
      <c r="P25" s="128"/>
      <c r="Q25" s="128"/>
      <c r="R25" s="112" t="str">
        <f t="shared" si="7"/>
        <v>00</v>
      </c>
      <c r="S25" s="286"/>
      <c r="T25" s="287"/>
      <c r="U25" s="116" t="str">
        <f t="shared" si="10"/>
        <v/>
      </c>
      <c r="V25" s="110" t="str">
        <f t="shared" si="11"/>
        <v/>
      </c>
      <c r="W25" s="89">
        <f t="shared" si="12"/>
        <v>0</v>
      </c>
      <c r="X25" s="33" t="str">
        <f t="shared" si="8"/>
        <v/>
      </c>
      <c r="Y25" s="33" t="str">
        <f t="shared" si="9"/>
        <v/>
      </c>
      <c r="Z25" s="33" t="str">
        <f t="shared" si="13"/>
        <v/>
      </c>
      <c r="AB25" s="63">
        <v>0.3298611111111111</v>
      </c>
    </row>
    <row r="26" spans="1:263" ht="18.75" customHeight="1" x14ac:dyDescent="0.2">
      <c r="A26" s="19"/>
      <c r="B26" s="128"/>
      <c r="C26" s="128"/>
      <c r="D26" s="112" t="str">
        <f>TEXT((C26-B26),"[mm]")</f>
        <v>00</v>
      </c>
      <c r="E26" s="286"/>
      <c r="F26" s="287"/>
      <c r="G26" s="49"/>
      <c r="H26" s="89">
        <f>VALUE(D26)</f>
        <v>0</v>
      </c>
      <c r="I26" s="113" t="str">
        <f>IF(J26&lt;&gt;"",J26,IF(K26&lt;&gt;"",K26,IF(M26&lt;&gt;"",M26,"")))</f>
        <v/>
      </c>
      <c r="J26" s="114" t="str">
        <f>IF(AND(A26&gt;$AM$1,A26&lt;$AN$1),IF(D26&lt;&gt;"",IF(E26=1,41.98, IF(E26=2,(62.97/2), IF(E26=3,83.96/3, IF(E26=4,94.45/4, IF(E26&gt;4,104.95/E26,"")))))*(D26/60),""),"")</f>
        <v/>
      </c>
      <c r="K26" s="115" t="str">
        <f>IF(AND(A26&gt;$AM$2,A26&lt;$AN$2),IF(D26&lt;&gt;"",IF(E26=1,41.98, IF(E26=2,(62.97/2), IF(E26=3,83.96/3, IF(E26=4,94.45/4, IF(E26&gt;4,104.95/E26,"")))))*(D26/60),""),"")</f>
        <v/>
      </c>
      <c r="L26" s="115" t="str">
        <f>IF(AND(A26&gt;$AM$2,A26&lt;$AN$2),IF(D26&lt;&gt;"",IF(E26=1,33, IF(E26=2,25, IF(E26=3,20, IF(E26=4,16.25, IF(E26=5,11.67, IF(E26&gt;5,10))))))*(D26/60),""),"")</f>
        <v/>
      </c>
      <c r="M26" s="115" t="str">
        <f>IF(AND(A26&gt;$AM$3,A26&lt;$AN$3),IF(D26&lt;&gt;"",IF(E26=1,41.98, IF(E26=2,(62.97/2), IF(E26=3,(83.96)/3, IF(E26=4,94.45/4, IF(E26&gt;4,104.95/E26,"")))))*(D26/60),""),"")</f>
        <v/>
      </c>
      <c r="N26" s="106" t="str">
        <f>L26</f>
        <v/>
      </c>
      <c r="O26" s="19"/>
      <c r="P26" s="128"/>
      <c r="Q26" s="128"/>
      <c r="R26" s="112" t="str">
        <f t="shared" si="7"/>
        <v>00</v>
      </c>
      <c r="S26" s="286"/>
      <c r="T26" s="287"/>
      <c r="U26" s="116" t="str">
        <f t="shared" si="10"/>
        <v/>
      </c>
      <c r="V26" s="110" t="str">
        <f t="shared" si="11"/>
        <v/>
      </c>
      <c r="W26" s="89">
        <f t="shared" si="12"/>
        <v>0</v>
      </c>
      <c r="X26" s="33" t="str">
        <f t="shared" si="8"/>
        <v/>
      </c>
      <c r="Y26" s="33" t="str">
        <f t="shared" si="9"/>
        <v/>
      </c>
      <c r="Z26" s="33" t="str">
        <f t="shared" si="13"/>
        <v/>
      </c>
      <c r="AB26" s="63">
        <v>0.33333333333333331</v>
      </c>
    </row>
    <row r="27" spans="1:263" ht="18.75" customHeight="1" x14ac:dyDescent="0.2">
      <c r="A27" s="19"/>
      <c r="B27" s="128"/>
      <c r="C27" s="128"/>
      <c r="D27" s="112" t="str">
        <f>TEXT((C27-B27),"[mm]")</f>
        <v>00</v>
      </c>
      <c r="E27" s="235"/>
      <c r="F27" s="235"/>
      <c r="G27" s="49"/>
      <c r="H27" s="89">
        <f>VALUE(D27)</f>
        <v>0</v>
      </c>
      <c r="I27" s="113" t="str">
        <f>IF(J27&lt;&gt;"",J27,IF(K27&lt;&gt;"",K27,IF(M27&lt;&gt;"",M27,"")))</f>
        <v/>
      </c>
      <c r="J27" s="114" t="str">
        <f>IF(AND(A27&gt;$AM$1,A27&lt;$AN$1),IF(D27&lt;&gt;"",IF(E27=1,41.98, IF(E27=2,(62.97/2), IF(E27=3,83.96/3, IF(E27=4,94.45/4, IF(E27&gt;4,104.95/E27,"")))))*(D27/60),""),"")</f>
        <v/>
      </c>
      <c r="K27" s="115" t="str">
        <f>IF(AND(A27&gt;$AM$2,A27&lt;$AN$2),IF(D27&lt;&gt;"",IF(E27=1,41.98, IF(E27=2,(62.97/2), IF(E27=3,83.96/3, IF(E27=4,94.45/4, IF(E27&gt;4,104.95/E27,"")))))*(D27/60),""),"")</f>
        <v/>
      </c>
      <c r="L27" s="115" t="str">
        <f>IF(AND(A27&gt;$AM$2,A27&lt;$AN$2),IF(D27&lt;&gt;"",IF(E27=1,33, IF(E27=2,25, IF(E27=3,20, IF(E27=4,16.25, IF(E27=5,11.67, IF(E27&gt;5,10))))))*(D27/60),""),"")</f>
        <v/>
      </c>
      <c r="M27" s="115" t="str">
        <f>IF(AND(A27&gt;$AM$3,A27&lt;$AN$3),IF(D27&lt;&gt;"",IF(E27=1,41.98, IF(E27=2,(62.97/2), IF(E27=3,(83.96)/3, IF(E27=4,94.45/4, IF(E27&gt;4,104.95/E27,"")))))*(D27/60),""),"")</f>
        <v/>
      </c>
      <c r="N27" s="106" t="str">
        <f>L27</f>
        <v/>
      </c>
      <c r="O27" s="19"/>
      <c r="P27" s="128"/>
      <c r="Q27" s="128"/>
      <c r="R27" s="112" t="str">
        <f t="shared" si="7"/>
        <v>00</v>
      </c>
      <c r="S27" s="286"/>
      <c r="T27" s="287"/>
      <c r="U27" s="116" t="str">
        <f t="shared" si="10"/>
        <v/>
      </c>
      <c r="V27" s="110" t="str">
        <f t="shared" si="11"/>
        <v/>
      </c>
      <c r="W27" s="89">
        <f t="shared" si="12"/>
        <v>0</v>
      </c>
      <c r="X27" s="33" t="str">
        <f t="shared" si="8"/>
        <v/>
      </c>
      <c r="Y27" s="33" t="str">
        <f t="shared" si="9"/>
        <v/>
      </c>
      <c r="Z27" s="33" t="str">
        <f t="shared" si="13"/>
        <v/>
      </c>
      <c r="AB27" s="63">
        <v>0.33680555555555558</v>
      </c>
    </row>
    <row r="28" spans="1:263" ht="18.75" customHeight="1" x14ac:dyDescent="0.2">
      <c r="A28" s="19"/>
      <c r="B28" s="128"/>
      <c r="C28" s="128"/>
      <c r="D28" s="112" t="str">
        <f>TEXT((C28-B28),"[mm]")</f>
        <v>00</v>
      </c>
      <c r="E28" s="286"/>
      <c r="F28" s="287"/>
      <c r="G28" s="49"/>
      <c r="H28" s="89">
        <f>VALUE(D28)</f>
        <v>0</v>
      </c>
      <c r="I28" s="113" t="str">
        <f>IF(J28&lt;&gt;"",J28,IF(K28&lt;&gt;"",K28,IF(M28&lt;&gt;"",M28,"")))</f>
        <v/>
      </c>
      <c r="J28" s="114" t="str">
        <f>IF(AND(A28&gt;$AM$1,A28&lt;$AN$1),IF(D28&lt;&gt;"",IF(E28=1,41.98, IF(E28=2,(62.97/2), IF(E28=3,83.96/3, IF(E28=4,94.45/4, IF(E28&gt;4,104.95/E28,"")))))*(D28/60),""),"")</f>
        <v/>
      </c>
      <c r="K28" s="115" t="str">
        <f>IF(AND(A28&gt;$AM$2,A28&lt;$AN$2),IF(D28&lt;&gt;"",IF(E28=1,41.98, IF(E28=2,(62.97/2), IF(E28=3,83.96/3, IF(E28=4,94.45/4, IF(E28&gt;4,104.95/E28,"")))))*(D28/60),""),"")</f>
        <v/>
      </c>
      <c r="L28" s="115" t="str">
        <f>IF(AND(A28&gt;$AM$2,A28&lt;$AN$2),IF(D28&lt;&gt;"",IF(E28=1,33, IF(E28=2,25, IF(E28=3,20, IF(E28=4,16.25, IF(E28=5,11.67, IF(E28&gt;5,10))))))*(D28/60),""),"")</f>
        <v/>
      </c>
      <c r="M28" s="115" t="str">
        <f>IF(AND(A28&gt;$AM$3,A28&lt;$AN$3),IF(D28&lt;&gt;"",IF(E28=1,41.98, IF(E28=2,(62.97/2), IF(E28=3,(83.96)/3, IF(E28=4,94.45/4, IF(E28&gt;4,104.95/E28,"")))))*(D28/60),""),"")</f>
        <v/>
      </c>
      <c r="N28" s="106" t="str">
        <f>L28</f>
        <v/>
      </c>
      <c r="O28" s="19"/>
      <c r="P28" s="128"/>
      <c r="Q28" s="128"/>
      <c r="R28" s="112" t="str">
        <f t="shared" si="7"/>
        <v>00</v>
      </c>
      <c r="S28" s="286"/>
      <c r="T28" s="287"/>
      <c r="U28" s="116" t="str">
        <f t="shared" si="10"/>
        <v/>
      </c>
      <c r="V28" s="110" t="str">
        <f t="shared" si="11"/>
        <v/>
      </c>
      <c r="W28" s="89">
        <f t="shared" si="12"/>
        <v>0</v>
      </c>
      <c r="X28" s="33" t="str">
        <f t="shared" si="8"/>
        <v/>
      </c>
      <c r="Y28" s="33" t="str">
        <f t="shared" si="9"/>
        <v/>
      </c>
      <c r="Z28" s="33" t="str">
        <f t="shared" si="13"/>
        <v/>
      </c>
      <c r="AB28" s="63">
        <v>0.34027777777777773</v>
      </c>
    </row>
    <row r="29" spans="1:263" ht="18.75" customHeight="1" x14ac:dyDescent="0.2">
      <c r="A29" s="19"/>
      <c r="B29" s="128"/>
      <c r="C29" s="128"/>
      <c r="D29" s="112" t="str">
        <f>TEXT((C29-B29),"[mm]")</f>
        <v>00</v>
      </c>
      <c r="E29" s="235"/>
      <c r="F29" s="235"/>
      <c r="G29" s="49"/>
      <c r="H29" s="89">
        <f>VALUE(D29)</f>
        <v>0</v>
      </c>
      <c r="I29" s="113" t="str">
        <f>IF(J29&lt;&gt;"",J29,IF(K29&lt;&gt;"",K29,IF(M29&lt;&gt;"",M29,"")))</f>
        <v/>
      </c>
      <c r="J29" s="114" t="str">
        <f>IF(AND(A29&gt;$AM$1,A29&lt;$AN$1),IF(D29&lt;&gt;"",IF(E29=1,41.98, IF(E29=2,(62.97/2), IF(E29=3,83.96/3, IF(E29=4,94.45/4, IF(E29&gt;4,104.95/E29,"")))))*(D29/60),""),"")</f>
        <v/>
      </c>
      <c r="K29" s="115" t="str">
        <f>IF(AND(A29&gt;$AM$2,A29&lt;$AN$2),IF(D29&lt;&gt;"",IF(E29=1,41.98, IF(E29=2,(62.97/2), IF(E29=3,83.96/3, IF(E29=4,94.45/4, IF(E29&gt;4,104.95/E29,"")))))*(D29/60),""),"")</f>
        <v/>
      </c>
      <c r="L29" s="115" t="str">
        <f>IF(AND(A29&gt;$AM$2,A29&lt;$AN$2),IF(D29&lt;&gt;"",IF(E29=1,33, IF(E29=2,25, IF(E29=3,20, IF(E29=4,16.25, IF(E29=5,11.67, IF(E29&gt;5,10))))))*(D29/60),""),"")</f>
        <v/>
      </c>
      <c r="M29" s="115" t="str">
        <f>IF(AND(A29&gt;$AM$3,A29&lt;$AN$3),IF(D29&lt;&gt;"",IF(E29=1,41.98, IF(E29=2,(62.97/2), IF(E29=3,(83.96)/3, IF(E29=4,94.45/4, IF(E29&gt;4,104.95/E29,"")))))*(D29/60),""),"")</f>
        <v/>
      </c>
      <c r="N29" s="106" t="str">
        <f>L29</f>
        <v/>
      </c>
      <c r="O29" s="19"/>
      <c r="P29" s="128"/>
      <c r="Q29" s="128"/>
      <c r="R29" s="112" t="str">
        <f t="shared" si="7"/>
        <v>00</v>
      </c>
      <c r="S29" s="286"/>
      <c r="T29" s="287"/>
      <c r="U29" s="116" t="str">
        <f t="shared" si="10"/>
        <v/>
      </c>
      <c r="V29" s="110" t="str">
        <f t="shared" si="11"/>
        <v/>
      </c>
      <c r="W29" s="89">
        <f t="shared" si="12"/>
        <v>0</v>
      </c>
      <c r="X29" s="33" t="str">
        <f t="shared" si="8"/>
        <v/>
      </c>
      <c r="Y29" s="33" t="str">
        <f t="shared" si="9"/>
        <v/>
      </c>
      <c r="Z29" s="33" t="str">
        <f t="shared" si="13"/>
        <v/>
      </c>
      <c r="AB29" s="63">
        <v>0.34375</v>
      </c>
    </row>
    <row r="30" spans="1:263" ht="18.75" customHeight="1" x14ac:dyDescent="0.2">
      <c r="A30" s="19"/>
      <c r="B30" s="128"/>
      <c r="C30" s="128"/>
      <c r="D30" s="112" t="str">
        <f>TEXT((C30-B30),"[mm]")</f>
        <v>00</v>
      </c>
      <c r="E30" s="286"/>
      <c r="F30" s="287"/>
      <c r="G30" s="49"/>
      <c r="H30" s="89">
        <f>VALUE(D30)</f>
        <v>0</v>
      </c>
      <c r="I30" s="113" t="str">
        <f>IF(J30&lt;&gt;"",J30,IF(K30&lt;&gt;"",K30,IF(M30&lt;&gt;"",M30,"")))</f>
        <v/>
      </c>
      <c r="J30" s="114" t="str">
        <f>IF(AND(A30&gt;$AM$1,A30&lt;$AN$1),IF(D30&lt;&gt;"",IF(E30=1,41.98, IF(E30=2,(62.97/2), IF(E30=3,83.96/3, IF(E30=4,94.45/4, IF(E30&gt;4,104.95/E30,"")))))*(D30/60),""),"")</f>
        <v/>
      </c>
      <c r="K30" s="115" t="str">
        <f>IF(AND(A30&gt;$AM$2,A30&lt;$AN$2),IF(D30&lt;&gt;"",IF(E30=1,41.98, IF(E30=2,(62.97/2), IF(E30=3,83.96/3, IF(E30=4,94.45/4, IF(E30&gt;4,104.95/E30,"")))))*(D30/60),""),"")</f>
        <v/>
      </c>
      <c r="L30" s="115" t="str">
        <f>IF(AND(A30&gt;$AM$2,A30&lt;$AN$2),IF(D30&lt;&gt;"",IF(E30=1,33, IF(E30=2,25, IF(E30=3,20, IF(E30=4,16.25, IF(E30=5,11.67, IF(E30&gt;5,10))))))*(D30/60),""),"")</f>
        <v/>
      </c>
      <c r="M30" s="115" t="str">
        <f>IF(AND(A30&gt;$AM$3,A30&lt;$AN$3),IF(D30&lt;&gt;"",IF(E30=1,41.98, IF(E30=2,(62.97/2), IF(E30=3,(83.96)/3, IF(E30=4,94.45/4, IF(E30&gt;4,104.95/E30,"")))))*(D30/60),""),"")</f>
        <v/>
      </c>
      <c r="N30" s="106" t="str">
        <f>L30</f>
        <v/>
      </c>
      <c r="O30" s="19"/>
      <c r="P30" s="128"/>
      <c r="Q30" s="128"/>
      <c r="R30" s="112" t="str">
        <f t="shared" si="7"/>
        <v>00</v>
      </c>
      <c r="S30" s="286"/>
      <c r="T30" s="287"/>
      <c r="U30" s="116" t="str">
        <f t="shared" si="10"/>
        <v/>
      </c>
      <c r="V30" s="110" t="str">
        <f t="shared" si="11"/>
        <v/>
      </c>
      <c r="W30" s="89">
        <f t="shared" si="12"/>
        <v>0</v>
      </c>
      <c r="X30" s="33" t="str">
        <f t="shared" si="8"/>
        <v/>
      </c>
      <c r="Y30" s="33" t="str">
        <f t="shared" si="9"/>
        <v/>
      </c>
      <c r="Z30" s="33" t="str">
        <f t="shared" si="13"/>
        <v/>
      </c>
      <c r="AB30" s="63">
        <v>0.34722222222222227</v>
      </c>
    </row>
    <row r="31" spans="1:263" ht="18.75" customHeight="1" x14ac:dyDescent="0.2">
      <c r="A31" s="19"/>
      <c r="B31" s="128"/>
      <c r="C31" s="128"/>
      <c r="D31" s="112" t="str">
        <f t="shared" ref="D31:D36" si="14">TEXT((C31-B31),"[mm]")</f>
        <v>00</v>
      </c>
      <c r="E31" s="286"/>
      <c r="F31" s="287"/>
      <c r="G31" s="49"/>
      <c r="H31" s="89">
        <f t="shared" ref="H31:H36" si="15">VALUE(D31)</f>
        <v>0</v>
      </c>
      <c r="I31" s="113" t="str">
        <f t="shared" ref="I31:I36" si="16">IF(J31&lt;&gt;"",J31,IF(K31&lt;&gt;"",K31,IF(M31&lt;&gt;"",M31,"")))</f>
        <v/>
      </c>
      <c r="J31" s="114" t="str">
        <f t="shared" ref="J31:J36" si="17">IF(AND(A31&gt;$AM$1,A31&lt;$AN$1),IF(D31&lt;&gt;"",IF(E31=1,41.98, IF(E31=2,(62.97/2), IF(E31=3,83.96/3, IF(E31=4,94.45/4, IF(E31&gt;4,104.95/E31,"")))))*(D31/60),""),"")</f>
        <v/>
      </c>
      <c r="K31" s="115" t="str">
        <f t="shared" ref="K31:K36" si="18">IF(AND(A31&gt;$AM$2,A31&lt;$AN$2),IF(D31&lt;&gt;"",IF(E31=1,41.98, IF(E31=2,(62.97/2), IF(E31=3,83.96/3, IF(E31=4,94.45/4, IF(E31&gt;4,104.95/E31,"")))))*(D31/60),""),"")</f>
        <v/>
      </c>
      <c r="L31" s="115" t="str">
        <f t="shared" ref="L31:L36" si="19">IF(AND(A31&gt;$AM$2,A31&lt;$AN$2),IF(D31&lt;&gt;"",IF(E31=1,33, IF(E31=2,25, IF(E31=3,20, IF(E31=4,16.25, IF(E31=5,11.67, IF(E31&gt;5,10))))))*(D31/60),""),"")</f>
        <v/>
      </c>
      <c r="M31" s="115" t="str">
        <f t="shared" ref="M31:M36" si="20">IF(AND(A31&gt;$AM$3,A31&lt;$AN$3),IF(D31&lt;&gt;"",IF(E31=1,41.98, IF(E31=2,(62.97/2), IF(E31=3,(83.96)/3, IF(E31=4,94.45/4, IF(E31&gt;4,104.95/E31,"")))))*(D31/60),""),"")</f>
        <v/>
      </c>
      <c r="N31" s="106" t="str">
        <f t="shared" ref="N31:N36" si="21">L31</f>
        <v/>
      </c>
      <c r="O31" s="19"/>
      <c r="P31" s="128"/>
      <c r="Q31" s="128"/>
      <c r="R31" s="112" t="str">
        <f t="shared" ref="R31:R36" si="22">TEXT((Q31-P31),"[mm]")</f>
        <v>00</v>
      </c>
      <c r="S31" s="286"/>
      <c r="T31" s="287"/>
      <c r="U31" s="116" t="str">
        <f t="shared" ref="U31:U36" si="23">IF(X31&lt;&gt;"",X31,IF(Y31&lt;&gt;"",Y31,IF(Z31&lt;&gt;"",Z31,"")))</f>
        <v/>
      </c>
      <c r="V31" s="127">
        <f t="shared" ref="V31:V36" si="24">Z31</f>
        <v>0</v>
      </c>
      <c r="W31" s="89"/>
      <c r="X31" s="33"/>
      <c r="Y31" s="33"/>
      <c r="Z31" s="33"/>
    </row>
    <row r="32" spans="1:263" ht="18.75" customHeight="1" x14ac:dyDescent="0.2">
      <c r="A32" s="19"/>
      <c r="B32" s="128"/>
      <c r="C32" s="128"/>
      <c r="D32" s="112" t="str">
        <f t="shared" si="14"/>
        <v>00</v>
      </c>
      <c r="E32" s="286"/>
      <c r="F32" s="287"/>
      <c r="G32" s="49"/>
      <c r="H32" s="89">
        <f t="shared" si="15"/>
        <v>0</v>
      </c>
      <c r="I32" s="113" t="str">
        <f t="shared" si="16"/>
        <v/>
      </c>
      <c r="J32" s="114" t="str">
        <f t="shared" si="17"/>
        <v/>
      </c>
      <c r="K32" s="115" t="str">
        <f t="shared" si="18"/>
        <v/>
      </c>
      <c r="L32" s="115" t="str">
        <f t="shared" si="19"/>
        <v/>
      </c>
      <c r="M32" s="115" t="str">
        <f t="shared" si="20"/>
        <v/>
      </c>
      <c r="N32" s="106" t="str">
        <f t="shared" si="21"/>
        <v/>
      </c>
      <c r="O32" s="19"/>
      <c r="P32" s="128"/>
      <c r="Q32" s="128"/>
      <c r="R32" s="112" t="str">
        <f t="shared" si="22"/>
        <v>00</v>
      </c>
      <c r="S32" s="286"/>
      <c r="T32" s="287"/>
      <c r="U32" s="116" t="str">
        <f t="shared" si="23"/>
        <v/>
      </c>
      <c r="V32" s="127">
        <f t="shared" si="24"/>
        <v>0</v>
      </c>
      <c r="W32" s="89"/>
      <c r="X32" s="33"/>
      <c r="Y32" s="33"/>
      <c r="Z32" s="33"/>
    </row>
    <row r="33" spans="1:34" ht="18.75" customHeight="1" x14ac:dyDescent="0.2">
      <c r="A33" s="19"/>
      <c r="B33" s="128"/>
      <c r="C33" s="128"/>
      <c r="D33" s="112" t="str">
        <f t="shared" si="14"/>
        <v>00</v>
      </c>
      <c r="E33" s="286"/>
      <c r="F33" s="287"/>
      <c r="G33" s="49"/>
      <c r="H33" s="89">
        <f t="shared" si="15"/>
        <v>0</v>
      </c>
      <c r="I33" s="113" t="str">
        <f t="shared" si="16"/>
        <v/>
      </c>
      <c r="J33" s="114" t="str">
        <f t="shared" si="17"/>
        <v/>
      </c>
      <c r="K33" s="115" t="str">
        <f t="shared" si="18"/>
        <v/>
      </c>
      <c r="L33" s="115" t="str">
        <f t="shared" si="19"/>
        <v/>
      </c>
      <c r="M33" s="115" t="str">
        <f t="shared" si="20"/>
        <v/>
      </c>
      <c r="N33" s="106" t="str">
        <f t="shared" si="21"/>
        <v/>
      </c>
      <c r="O33" s="19"/>
      <c r="P33" s="128"/>
      <c r="Q33" s="128"/>
      <c r="R33" s="112" t="str">
        <f t="shared" si="22"/>
        <v>00</v>
      </c>
      <c r="S33" s="286"/>
      <c r="T33" s="287"/>
      <c r="U33" s="116" t="str">
        <f t="shared" si="23"/>
        <v/>
      </c>
      <c r="V33" s="127">
        <f t="shared" si="24"/>
        <v>0</v>
      </c>
      <c r="W33" s="89"/>
      <c r="X33" s="33"/>
      <c r="Y33" s="33"/>
      <c r="Z33" s="33"/>
    </row>
    <row r="34" spans="1:34" ht="18.75" customHeight="1" x14ac:dyDescent="0.2">
      <c r="A34" s="19"/>
      <c r="B34" s="128"/>
      <c r="C34" s="128"/>
      <c r="D34" s="112" t="str">
        <f t="shared" si="14"/>
        <v>00</v>
      </c>
      <c r="E34" s="286"/>
      <c r="F34" s="287"/>
      <c r="G34" s="49"/>
      <c r="H34" s="89">
        <f t="shared" si="15"/>
        <v>0</v>
      </c>
      <c r="I34" s="113" t="str">
        <f t="shared" si="16"/>
        <v/>
      </c>
      <c r="J34" s="114" t="str">
        <f t="shared" si="17"/>
        <v/>
      </c>
      <c r="K34" s="115" t="str">
        <f t="shared" si="18"/>
        <v/>
      </c>
      <c r="L34" s="115" t="str">
        <f t="shared" si="19"/>
        <v/>
      </c>
      <c r="M34" s="115" t="str">
        <f t="shared" si="20"/>
        <v/>
      </c>
      <c r="N34" s="106" t="str">
        <f t="shared" si="21"/>
        <v/>
      </c>
      <c r="O34" s="19"/>
      <c r="P34" s="128"/>
      <c r="Q34" s="128"/>
      <c r="R34" s="112" t="str">
        <f t="shared" si="22"/>
        <v>00</v>
      </c>
      <c r="S34" s="286"/>
      <c r="T34" s="287"/>
      <c r="U34" s="116" t="str">
        <f t="shared" si="23"/>
        <v/>
      </c>
      <c r="V34" s="127">
        <f t="shared" si="24"/>
        <v>0</v>
      </c>
      <c r="W34" s="89"/>
      <c r="X34" s="33"/>
      <c r="Y34" s="33"/>
      <c r="Z34" s="33"/>
    </row>
    <row r="35" spans="1:34" ht="18.75" customHeight="1" x14ac:dyDescent="0.2">
      <c r="A35" s="19"/>
      <c r="B35" s="128"/>
      <c r="C35" s="128"/>
      <c r="D35" s="112" t="str">
        <f t="shared" si="14"/>
        <v>00</v>
      </c>
      <c r="E35" s="286"/>
      <c r="F35" s="287"/>
      <c r="G35" s="49"/>
      <c r="H35" s="89">
        <f t="shared" si="15"/>
        <v>0</v>
      </c>
      <c r="I35" s="113" t="str">
        <f t="shared" si="16"/>
        <v/>
      </c>
      <c r="J35" s="114" t="str">
        <f t="shared" si="17"/>
        <v/>
      </c>
      <c r="K35" s="115" t="str">
        <f t="shared" si="18"/>
        <v/>
      </c>
      <c r="L35" s="115" t="str">
        <f t="shared" si="19"/>
        <v/>
      </c>
      <c r="M35" s="115" t="str">
        <f t="shared" si="20"/>
        <v/>
      </c>
      <c r="N35" s="106" t="str">
        <f t="shared" si="21"/>
        <v/>
      </c>
      <c r="O35" s="19"/>
      <c r="P35" s="128"/>
      <c r="Q35" s="128"/>
      <c r="R35" s="112" t="str">
        <f t="shared" si="22"/>
        <v>00</v>
      </c>
      <c r="S35" s="286"/>
      <c r="T35" s="287"/>
      <c r="U35" s="116" t="str">
        <f t="shared" si="23"/>
        <v/>
      </c>
      <c r="V35" s="127">
        <f t="shared" si="24"/>
        <v>0</v>
      </c>
      <c r="W35" s="89"/>
      <c r="X35" s="33"/>
      <c r="Y35" s="33"/>
      <c r="Z35" s="33"/>
    </row>
    <row r="36" spans="1:34" ht="18.75" customHeight="1" x14ac:dyDescent="0.2">
      <c r="A36" s="19"/>
      <c r="B36" s="128"/>
      <c r="C36" s="128"/>
      <c r="D36" s="112" t="str">
        <f t="shared" si="14"/>
        <v>00</v>
      </c>
      <c r="E36" s="286"/>
      <c r="F36" s="287"/>
      <c r="G36" s="49"/>
      <c r="H36" s="89">
        <f t="shared" si="15"/>
        <v>0</v>
      </c>
      <c r="I36" s="113" t="str">
        <f t="shared" si="16"/>
        <v/>
      </c>
      <c r="J36" s="114" t="str">
        <f t="shared" si="17"/>
        <v/>
      </c>
      <c r="K36" s="115" t="str">
        <f t="shared" si="18"/>
        <v/>
      </c>
      <c r="L36" s="115" t="str">
        <f t="shared" si="19"/>
        <v/>
      </c>
      <c r="M36" s="115" t="str">
        <f t="shared" si="20"/>
        <v/>
      </c>
      <c r="N36" s="106" t="str">
        <f t="shared" si="21"/>
        <v/>
      </c>
      <c r="O36" s="19"/>
      <c r="P36" s="128"/>
      <c r="Q36" s="128"/>
      <c r="R36" s="112" t="str">
        <f t="shared" si="22"/>
        <v>00</v>
      </c>
      <c r="S36" s="286"/>
      <c r="T36" s="287"/>
      <c r="U36" s="116" t="str">
        <f t="shared" si="23"/>
        <v/>
      </c>
      <c r="V36" s="127" t="str">
        <f t="shared" si="24"/>
        <v/>
      </c>
      <c r="W36" s="89">
        <f t="shared" si="12"/>
        <v>0</v>
      </c>
      <c r="X36" s="33" t="str">
        <f t="shared" si="8"/>
        <v/>
      </c>
      <c r="Y36" s="33" t="str">
        <f t="shared" si="9"/>
        <v/>
      </c>
      <c r="Z36" s="33" t="str">
        <f t="shared" si="13"/>
        <v/>
      </c>
      <c r="AB36" s="63">
        <v>0.35069444444444442</v>
      </c>
    </row>
    <row r="37" spans="1:34" ht="4.5" customHeight="1" x14ac:dyDescent="0.2">
      <c r="A37" s="1"/>
      <c r="B37" s="1"/>
      <c r="C37" s="1"/>
      <c r="P37" s="1"/>
      <c r="Q37" s="1"/>
      <c r="AB37" s="63">
        <v>0.35416666666666669</v>
      </c>
    </row>
    <row r="38" spans="1:34" s="3" customFormat="1" ht="14.25" customHeight="1" x14ac:dyDescent="0.2">
      <c r="A38" s="3" t="s">
        <v>17</v>
      </c>
      <c r="D38" s="279" t="str">
        <f>IF(SUM(H20:H36)+SUM(W20:W36)&gt;0,(SUM(H20:H36)+SUM(W20:W36))/60,"")</f>
        <v/>
      </c>
      <c r="E38" s="279"/>
      <c r="F38" s="279"/>
      <c r="G38" s="279"/>
      <c r="J38" s="6"/>
      <c r="K38" s="6"/>
      <c r="L38" s="6"/>
      <c r="M38" s="6"/>
      <c r="N38" s="6"/>
      <c r="W38" s="6"/>
      <c r="X38" s="6"/>
      <c r="Y38" s="6"/>
      <c r="Z38" s="6"/>
      <c r="AA38" s="68"/>
      <c r="AB38" s="63">
        <v>0.3576388888888889</v>
      </c>
      <c r="AC38" s="69"/>
      <c r="AD38" s="68"/>
      <c r="AE38" s="68"/>
      <c r="AF38" s="68"/>
      <c r="AG38" s="68"/>
      <c r="AH38" s="68"/>
    </row>
    <row r="39" spans="1:34" s="3" customFormat="1" ht="14.25" customHeight="1" x14ac:dyDescent="0.2">
      <c r="D39" s="123"/>
      <c r="E39" s="123"/>
      <c r="F39" s="123"/>
      <c r="G39" s="123"/>
      <c r="H39" s="124"/>
      <c r="I39" s="124"/>
      <c r="J39" s="125"/>
      <c r="K39" s="125"/>
      <c r="L39" s="125"/>
      <c r="M39" s="125"/>
      <c r="N39" s="125"/>
      <c r="O39" s="243" t="s">
        <v>18</v>
      </c>
      <c r="P39" s="243"/>
      <c r="Q39" s="104">
        <f>SUM(I20:I36)+SUM(U20:U36)</f>
        <v>0</v>
      </c>
      <c r="R39" s="22"/>
      <c r="S39" s="243" t="s">
        <v>57</v>
      </c>
      <c r="T39" s="243"/>
      <c r="U39" s="243"/>
      <c r="V39" s="111">
        <f>SUM(N20:N36)+SUM(V20:V36)</f>
        <v>0</v>
      </c>
      <c r="W39" s="6"/>
      <c r="X39" s="6"/>
      <c r="Y39" s="6"/>
      <c r="Z39" s="6"/>
      <c r="AA39" s="68"/>
      <c r="AB39" s="63"/>
      <c r="AC39" s="69"/>
      <c r="AD39" s="68"/>
      <c r="AE39" s="68"/>
      <c r="AF39" s="68"/>
      <c r="AG39" s="68"/>
      <c r="AH39" s="68"/>
    </row>
    <row r="40" spans="1:34" ht="30.75" customHeight="1" x14ac:dyDescent="0.2">
      <c r="A40" s="277" t="s">
        <v>40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118"/>
      <c r="W40" s="118"/>
      <c r="X40" s="2"/>
      <c r="Y40" s="2"/>
      <c r="Z40" s="2"/>
      <c r="AB40" s="63">
        <v>0.3611111111111111</v>
      </c>
    </row>
    <row r="41" spans="1:34" ht="6" customHeight="1" x14ac:dyDescent="0.2">
      <c r="A41" s="3"/>
      <c r="B41" s="3"/>
      <c r="C41" s="3"/>
      <c r="P41" s="3"/>
      <c r="Q41" s="3"/>
      <c r="AB41" s="63">
        <v>0.36458333333333331</v>
      </c>
    </row>
    <row r="42" spans="1:34" ht="19.5" customHeight="1" x14ac:dyDescent="0.2">
      <c r="A42" s="281" t="s">
        <v>29</v>
      </c>
      <c r="B42" s="282"/>
      <c r="C42" s="282"/>
      <c r="D42" s="282"/>
      <c r="E42" s="282"/>
      <c r="F42" s="282"/>
      <c r="G42" s="282"/>
      <c r="H42" s="282"/>
      <c r="I42" s="282"/>
      <c r="J42" s="39"/>
      <c r="K42" s="2"/>
      <c r="L42" s="2"/>
      <c r="M42" s="2"/>
      <c r="N42" s="2"/>
      <c r="O42" s="2"/>
      <c r="P42" s="243" t="s">
        <v>14</v>
      </c>
      <c r="Q42" s="243"/>
      <c r="R42" s="243"/>
      <c r="S42" s="283"/>
      <c r="T42" s="283"/>
      <c r="U42" s="283"/>
      <c r="V42" s="120"/>
      <c r="W42" s="120"/>
      <c r="X42" s="39"/>
      <c r="Y42" s="2"/>
      <c r="Z42" s="2"/>
      <c r="AB42" s="63">
        <v>0.36805555555555558</v>
      </c>
    </row>
    <row r="43" spans="1:34" ht="33" customHeight="1" x14ac:dyDescent="0.2">
      <c r="A43" s="277" t="s">
        <v>12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118"/>
      <c r="W43" s="118"/>
      <c r="X43" s="2"/>
      <c r="Y43" s="2"/>
      <c r="Z43" s="2"/>
      <c r="AB43" s="63">
        <v>0.37152777777777773</v>
      </c>
    </row>
    <row r="44" spans="1:34" ht="19.5" customHeight="1" x14ac:dyDescent="0.2">
      <c r="A44" s="284" t="s">
        <v>30</v>
      </c>
      <c r="B44" s="284"/>
      <c r="C44" s="284"/>
      <c r="D44" s="284"/>
      <c r="E44" s="284"/>
      <c r="F44" s="284"/>
      <c r="G44" s="46"/>
      <c r="H44" s="46"/>
      <c r="I44" s="281" t="s">
        <v>34</v>
      </c>
      <c r="J44" s="282"/>
      <c r="K44" s="282"/>
      <c r="L44" s="282"/>
      <c r="M44" s="282"/>
      <c r="N44" s="282"/>
      <c r="O44" s="282"/>
      <c r="P44" s="282"/>
      <c r="Q44" s="282"/>
      <c r="R44" s="282"/>
      <c r="S44" s="71" t="s">
        <v>14</v>
      </c>
      <c r="T44" s="35" t="s">
        <v>4</v>
      </c>
      <c r="U44" s="36"/>
      <c r="V44" s="93"/>
      <c r="W44" s="93"/>
      <c r="X44" s="9"/>
      <c r="Y44" s="9"/>
      <c r="Z44" s="9"/>
      <c r="AB44" s="63">
        <v>0.375</v>
      </c>
    </row>
    <row r="45" spans="1:34" ht="18" customHeight="1" x14ac:dyDescent="0.2">
      <c r="A45" s="284" t="s">
        <v>31</v>
      </c>
      <c r="B45" s="284"/>
      <c r="C45" s="284"/>
      <c r="D45" s="284"/>
      <c r="E45" s="284"/>
      <c r="F45" s="284"/>
      <c r="G45" s="50"/>
      <c r="H45" s="50"/>
      <c r="I45" s="281" t="s">
        <v>35</v>
      </c>
      <c r="J45" s="282"/>
      <c r="K45" s="282"/>
      <c r="L45" s="282"/>
      <c r="M45" s="282"/>
      <c r="N45" s="282"/>
      <c r="O45" s="282"/>
      <c r="P45" s="282"/>
      <c r="Q45" s="282"/>
      <c r="R45" s="282"/>
      <c r="S45" s="42"/>
      <c r="T45" s="42"/>
      <c r="U45" s="43"/>
      <c r="V45" s="43"/>
      <c r="W45" s="43"/>
      <c r="X45" s="9"/>
      <c r="Y45" s="9"/>
      <c r="Z45" s="9"/>
      <c r="AB45" s="63">
        <v>0.37847222222222227</v>
      </c>
    </row>
    <row r="46" spans="1:34" ht="19.5" customHeight="1" x14ac:dyDescent="0.2">
      <c r="A46" s="284" t="s">
        <v>32</v>
      </c>
      <c r="B46" s="284"/>
      <c r="C46" s="284"/>
      <c r="D46" s="284"/>
      <c r="E46" s="284"/>
      <c r="F46" s="284"/>
      <c r="G46" s="73"/>
      <c r="H46" s="73"/>
      <c r="I46" s="281" t="s">
        <v>34</v>
      </c>
      <c r="J46" s="285"/>
      <c r="K46" s="285"/>
      <c r="L46" s="285"/>
      <c r="M46" s="285"/>
      <c r="N46" s="285"/>
      <c r="O46" s="285"/>
      <c r="P46" s="285"/>
      <c r="Q46" s="285"/>
      <c r="R46" s="285"/>
      <c r="S46" s="71" t="s">
        <v>14</v>
      </c>
      <c r="T46" s="35" t="s">
        <v>4</v>
      </c>
      <c r="U46" s="36"/>
      <c r="V46" s="93"/>
      <c r="W46" s="93"/>
      <c r="X46" s="2"/>
      <c r="Y46" s="2"/>
      <c r="Z46" s="2"/>
      <c r="AB46" s="63">
        <v>0.38194444444444442</v>
      </c>
    </row>
    <row r="47" spans="1:34" ht="19.5" customHeight="1" x14ac:dyDescent="0.2">
      <c r="A47" s="284" t="s">
        <v>33</v>
      </c>
      <c r="B47" s="284"/>
      <c r="C47" s="284"/>
      <c r="D47" s="284"/>
      <c r="E47" s="284"/>
      <c r="F47" s="284"/>
      <c r="G47" s="73"/>
      <c r="H47" s="73"/>
      <c r="I47" s="281" t="s">
        <v>35</v>
      </c>
      <c r="J47" s="282"/>
      <c r="K47" s="282"/>
      <c r="L47" s="282"/>
      <c r="M47" s="282"/>
      <c r="N47" s="282"/>
      <c r="O47" s="282"/>
      <c r="P47" s="282"/>
      <c r="Q47" s="282"/>
      <c r="R47" s="282"/>
      <c r="S47" s="42"/>
      <c r="T47" s="42"/>
      <c r="U47" s="43"/>
      <c r="V47" s="43"/>
      <c r="W47" s="43"/>
      <c r="X47" s="2"/>
      <c r="Y47" s="2"/>
      <c r="Z47" s="2"/>
      <c r="AB47" s="63">
        <v>0.38541666666666669</v>
      </c>
    </row>
    <row r="48" spans="1:34" ht="12.7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41"/>
      <c r="Q48" s="41"/>
      <c r="R48" s="42"/>
      <c r="S48" s="44"/>
      <c r="T48" s="42"/>
      <c r="U48" s="43"/>
      <c r="V48" s="43"/>
      <c r="W48" s="43"/>
      <c r="X48" s="2"/>
      <c r="Y48" s="2"/>
      <c r="Z48" s="2"/>
      <c r="AB48" s="63">
        <v>0.3888888888888889</v>
      </c>
    </row>
    <row r="49" spans="1:28" ht="12.75" customHeigh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41"/>
      <c r="Q49" s="41"/>
      <c r="R49" s="42"/>
      <c r="S49" s="42"/>
      <c r="T49" s="42"/>
      <c r="U49" s="43"/>
      <c r="V49" s="43"/>
      <c r="W49" s="43"/>
      <c r="X49" s="2"/>
      <c r="Y49" s="2"/>
      <c r="Z49" s="2"/>
      <c r="AB49" s="63">
        <v>0.3923611111111111</v>
      </c>
    </row>
    <row r="50" spans="1:28" ht="12.75" customHeight="1" x14ac:dyDescent="0.35">
      <c r="A50" s="32"/>
      <c r="B50" s="32"/>
      <c r="C50" s="32"/>
      <c r="D50" s="32"/>
      <c r="E50" s="32"/>
      <c r="F50" s="32"/>
      <c r="G50" s="51"/>
      <c r="H50" s="51"/>
      <c r="I50" s="32"/>
      <c r="J50" s="32"/>
      <c r="K50" s="32"/>
      <c r="L50" s="32"/>
      <c r="M50" s="32"/>
      <c r="N50" s="32"/>
      <c r="O50" s="32"/>
      <c r="P50" s="15"/>
      <c r="Q50" s="15"/>
      <c r="R50" s="14"/>
      <c r="S50" s="14"/>
      <c r="T50" s="14"/>
      <c r="X50" s="32"/>
      <c r="Y50" s="32"/>
      <c r="Z50" s="32"/>
      <c r="AB50" s="63">
        <v>0.39583333333333331</v>
      </c>
    </row>
    <row r="51" spans="1:28" ht="1.5" customHeight="1" x14ac:dyDescent="0.2">
      <c r="A51" s="24"/>
      <c r="B51" s="26"/>
      <c r="C51" s="26"/>
      <c r="D51" s="25"/>
      <c r="E51" s="23"/>
      <c r="F51" s="23"/>
      <c r="G51" s="52"/>
      <c r="H51" s="52"/>
      <c r="I51" s="23"/>
      <c r="J51" s="23"/>
      <c r="K51" s="23"/>
      <c r="L51" s="23"/>
      <c r="M51" s="23"/>
      <c r="N51" s="23"/>
      <c r="O51" s="23"/>
      <c r="P51" s="16"/>
      <c r="Q51" s="16"/>
      <c r="R51" s="14"/>
      <c r="S51" s="14"/>
      <c r="T51" s="14"/>
      <c r="X51" s="23"/>
      <c r="Y51" s="23"/>
      <c r="Z51" s="23"/>
      <c r="AB51" s="63">
        <v>0.39930555555555558</v>
      </c>
    </row>
    <row r="52" spans="1:28" x14ac:dyDescent="0.2">
      <c r="AB52" s="63">
        <v>0.40277777777777773</v>
      </c>
    </row>
    <row r="53" spans="1:28" x14ac:dyDescent="0.2">
      <c r="AB53" s="63">
        <v>0.40625</v>
      </c>
    </row>
    <row r="54" spans="1:28" x14ac:dyDescent="0.2">
      <c r="AB54" s="63">
        <v>0.40972222222222227</v>
      </c>
    </row>
    <row r="55" spans="1:28" x14ac:dyDescent="0.2">
      <c r="G55" s="2"/>
      <c r="AB55" s="63">
        <v>0.41319444444444442</v>
      </c>
    </row>
    <row r="56" spans="1:28" x14ac:dyDescent="0.2">
      <c r="G56" s="2"/>
      <c r="AB56" s="63">
        <v>0.41666666666666669</v>
      </c>
    </row>
    <row r="57" spans="1:28" x14ac:dyDescent="0.2">
      <c r="G57" s="2"/>
      <c r="AB57" s="63">
        <v>0.4201388888888889</v>
      </c>
    </row>
    <row r="58" spans="1:28" x14ac:dyDescent="0.2">
      <c r="G58" s="2"/>
      <c r="AB58" s="63">
        <v>0.4236111111111111</v>
      </c>
    </row>
    <row r="59" spans="1:28" x14ac:dyDescent="0.2">
      <c r="G59" s="2"/>
      <c r="AB59" s="63">
        <v>0.42708333333333331</v>
      </c>
    </row>
    <row r="60" spans="1:28" x14ac:dyDescent="0.2">
      <c r="G60" s="2"/>
      <c r="AB60" s="63">
        <v>0.43055555555555558</v>
      </c>
    </row>
    <row r="61" spans="1:28" x14ac:dyDescent="0.2">
      <c r="G61" s="2"/>
      <c r="AB61" s="63">
        <v>0.43402777777777773</v>
      </c>
    </row>
    <row r="62" spans="1:28" x14ac:dyDescent="0.2">
      <c r="G62" s="2"/>
      <c r="AB62" s="63">
        <v>0.4375</v>
      </c>
    </row>
    <row r="63" spans="1:28" x14ac:dyDescent="0.2">
      <c r="G63" s="2"/>
      <c r="AB63" s="63">
        <v>0.44097222222222227</v>
      </c>
    </row>
    <row r="64" spans="1:28" x14ac:dyDescent="0.2">
      <c r="G64" s="2"/>
      <c r="AB64" s="63">
        <v>0.44444444444444442</v>
      </c>
    </row>
    <row r="65" spans="7:28" x14ac:dyDescent="0.2">
      <c r="G65" s="2"/>
      <c r="AB65" s="63">
        <v>0.44791666666666669</v>
      </c>
    </row>
    <row r="66" spans="7:28" x14ac:dyDescent="0.2">
      <c r="G66" s="2"/>
      <c r="AB66" s="63">
        <v>0.4513888888888889</v>
      </c>
    </row>
    <row r="67" spans="7:28" x14ac:dyDescent="0.2">
      <c r="G67" s="2"/>
      <c r="AB67" s="63">
        <v>0.4548611111111111</v>
      </c>
    </row>
    <row r="68" spans="7:28" x14ac:dyDescent="0.2">
      <c r="G68" s="2"/>
      <c r="AB68" s="63">
        <v>0.45833333333333331</v>
      </c>
    </row>
    <row r="69" spans="7:28" x14ac:dyDescent="0.2">
      <c r="G69" s="2"/>
      <c r="AB69" s="63">
        <v>0.46180555555555558</v>
      </c>
    </row>
    <row r="70" spans="7:28" x14ac:dyDescent="0.2">
      <c r="G70" s="2"/>
      <c r="AB70" s="63">
        <v>0.46527777777777773</v>
      </c>
    </row>
    <row r="71" spans="7:28" x14ac:dyDescent="0.2">
      <c r="G71" s="2"/>
      <c r="AB71" s="63">
        <v>0.46875</v>
      </c>
    </row>
    <row r="72" spans="7:28" x14ac:dyDescent="0.2">
      <c r="G72" s="2"/>
      <c r="AB72" s="63">
        <v>0.47222222222222227</v>
      </c>
    </row>
    <row r="73" spans="7:28" x14ac:dyDescent="0.2">
      <c r="G73" s="2"/>
      <c r="AB73" s="63">
        <v>0.47569444444444442</v>
      </c>
    </row>
    <row r="74" spans="7:28" x14ac:dyDescent="0.2">
      <c r="G74" s="2"/>
      <c r="AB74" s="63">
        <v>0.47916666666666669</v>
      </c>
    </row>
    <row r="75" spans="7:28" x14ac:dyDescent="0.2">
      <c r="G75" s="2"/>
      <c r="AB75" s="63">
        <v>0.4826388888888889</v>
      </c>
    </row>
    <row r="76" spans="7:28" x14ac:dyDescent="0.2">
      <c r="G76" s="2"/>
      <c r="AB76" s="63">
        <v>0.4861111111111111</v>
      </c>
    </row>
    <row r="77" spans="7:28" x14ac:dyDescent="0.2">
      <c r="G77" s="2"/>
      <c r="AB77" s="63">
        <v>0.48958333333333331</v>
      </c>
    </row>
    <row r="78" spans="7:28" x14ac:dyDescent="0.2">
      <c r="G78" s="2"/>
      <c r="AB78" s="63">
        <v>0.49305555555555558</v>
      </c>
    </row>
    <row r="79" spans="7:28" x14ac:dyDescent="0.2">
      <c r="G79" s="2"/>
      <c r="AB79" s="63">
        <v>0.49652777777777773</v>
      </c>
    </row>
    <row r="80" spans="7:28" x14ac:dyDescent="0.2">
      <c r="G80" s="2"/>
      <c r="AB80" s="63">
        <v>0.5</v>
      </c>
    </row>
    <row r="81" spans="7:28" x14ac:dyDescent="0.2">
      <c r="G81" s="2"/>
      <c r="AB81" s="63">
        <v>0.50347222222222221</v>
      </c>
    </row>
    <row r="82" spans="7:28" x14ac:dyDescent="0.2">
      <c r="G82" s="2"/>
      <c r="AB82" s="63">
        <v>0.50694444444444442</v>
      </c>
    </row>
    <row r="83" spans="7:28" x14ac:dyDescent="0.2">
      <c r="G83" s="2"/>
      <c r="AB83" s="63">
        <v>0.51041666666666663</v>
      </c>
    </row>
    <row r="84" spans="7:28" x14ac:dyDescent="0.2">
      <c r="G84" s="2"/>
      <c r="AB84" s="63">
        <v>0.51388888888888895</v>
      </c>
    </row>
    <row r="85" spans="7:28" x14ac:dyDescent="0.2">
      <c r="G85" s="2"/>
      <c r="AB85" s="63">
        <v>0.51736111111111105</v>
      </c>
    </row>
    <row r="86" spans="7:28" x14ac:dyDescent="0.2">
      <c r="G86" s="2"/>
      <c r="AB86" s="63">
        <v>0.52083333333333337</v>
      </c>
    </row>
    <row r="87" spans="7:28" x14ac:dyDescent="0.2">
      <c r="G87" s="2"/>
      <c r="AB87" s="63">
        <v>0.52430555555555558</v>
      </c>
    </row>
    <row r="88" spans="7:28" x14ac:dyDescent="0.2">
      <c r="G88" s="2"/>
      <c r="AB88" s="63">
        <v>0.52777777777777779</v>
      </c>
    </row>
    <row r="89" spans="7:28" x14ac:dyDescent="0.2">
      <c r="G89" s="2"/>
      <c r="AB89" s="63">
        <v>0.53125</v>
      </c>
    </row>
    <row r="90" spans="7:28" x14ac:dyDescent="0.2">
      <c r="G90" s="2"/>
      <c r="AB90" s="63">
        <v>0.53472222222222221</v>
      </c>
    </row>
    <row r="91" spans="7:28" x14ac:dyDescent="0.2">
      <c r="G91" s="2"/>
      <c r="AB91" s="63">
        <v>0.53819444444444442</v>
      </c>
    </row>
    <row r="92" spans="7:28" x14ac:dyDescent="0.2">
      <c r="G92" s="2"/>
      <c r="AB92" s="63">
        <v>0.54166666666666663</v>
      </c>
    </row>
    <row r="93" spans="7:28" x14ac:dyDescent="0.2">
      <c r="G93" s="2"/>
      <c r="AB93" s="63">
        <v>0.54513888888888895</v>
      </c>
    </row>
    <row r="94" spans="7:28" x14ac:dyDescent="0.2">
      <c r="G94" s="2"/>
      <c r="AB94" s="63">
        <v>0.54861111111111105</v>
      </c>
    </row>
    <row r="95" spans="7:28" x14ac:dyDescent="0.2">
      <c r="G95" s="2"/>
      <c r="AB95" s="63">
        <v>0.55208333333333337</v>
      </c>
    </row>
    <row r="96" spans="7:28" x14ac:dyDescent="0.2">
      <c r="G96" s="2"/>
      <c r="AB96" s="63">
        <v>0.55555555555555558</v>
      </c>
    </row>
    <row r="97" spans="7:28" x14ac:dyDescent="0.2">
      <c r="G97" s="2"/>
      <c r="AB97" s="63">
        <v>0.55902777777777779</v>
      </c>
    </row>
    <row r="98" spans="7:28" x14ac:dyDescent="0.2">
      <c r="G98" s="2"/>
      <c r="AB98" s="63">
        <v>0.5625</v>
      </c>
    </row>
    <row r="99" spans="7:28" x14ac:dyDescent="0.2">
      <c r="G99" s="2"/>
      <c r="AB99" s="63">
        <v>0.56597222222222221</v>
      </c>
    </row>
    <row r="100" spans="7:28" x14ac:dyDescent="0.2">
      <c r="G100" s="2"/>
      <c r="AB100" s="63">
        <v>0.56944444444444442</v>
      </c>
    </row>
    <row r="101" spans="7:28" x14ac:dyDescent="0.2">
      <c r="G101" s="2"/>
      <c r="AB101" s="63">
        <v>0.57291666666666663</v>
      </c>
    </row>
    <row r="102" spans="7:28" x14ac:dyDescent="0.2">
      <c r="G102" s="2"/>
      <c r="AB102" s="63">
        <v>0.57638888888888895</v>
      </c>
    </row>
    <row r="103" spans="7:28" x14ac:dyDescent="0.2">
      <c r="G103" s="2"/>
      <c r="AB103" s="63">
        <v>0.57986111111111105</v>
      </c>
    </row>
    <row r="104" spans="7:28" x14ac:dyDescent="0.2">
      <c r="G104" s="2"/>
      <c r="AB104" s="63">
        <v>0.58333333333333337</v>
      </c>
    </row>
    <row r="105" spans="7:28" x14ac:dyDescent="0.2">
      <c r="G105" s="2"/>
      <c r="AB105" s="63">
        <v>0.58680555555555558</v>
      </c>
    </row>
    <row r="106" spans="7:28" x14ac:dyDescent="0.2">
      <c r="G106" s="2"/>
      <c r="AB106" s="63">
        <v>0.59027777777777779</v>
      </c>
    </row>
    <row r="107" spans="7:28" x14ac:dyDescent="0.2">
      <c r="G107" s="2"/>
      <c r="AB107" s="63">
        <v>0.59375</v>
      </c>
    </row>
    <row r="108" spans="7:28" x14ac:dyDescent="0.2">
      <c r="G108" s="2"/>
      <c r="AB108" s="63">
        <v>0.59722222222222221</v>
      </c>
    </row>
    <row r="109" spans="7:28" x14ac:dyDescent="0.2">
      <c r="G109" s="2"/>
      <c r="AB109" s="63">
        <v>0.60069444444444442</v>
      </c>
    </row>
    <row r="110" spans="7:28" x14ac:dyDescent="0.2">
      <c r="G110" s="2"/>
      <c r="AB110" s="63">
        <v>0.60416666666666663</v>
      </c>
    </row>
    <row r="111" spans="7:28" x14ac:dyDescent="0.2">
      <c r="G111" s="2"/>
      <c r="AB111" s="63">
        <v>0.60763888888888895</v>
      </c>
    </row>
    <row r="112" spans="7:28" x14ac:dyDescent="0.2">
      <c r="G112" s="2"/>
      <c r="AB112" s="63">
        <v>0.61111111111111105</v>
      </c>
    </row>
    <row r="113" spans="7:28" x14ac:dyDescent="0.2">
      <c r="G113" s="2"/>
      <c r="AB113" s="63">
        <v>0.61458333333333337</v>
      </c>
    </row>
    <row r="114" spans="7:28" x14ac:dyDescent="0.2">
      <c r="G114" s="2"/>
      <c r="AB114" s="63">
        <v>0.61805555555555558</v>
      </c>
    </row>
    <row r="115" spans="7:28" x14ac:dyDescent="0.2">
      <c r="G115" s="2"/>
      <c r="AB115" s="63">
        <v>0.62152777777777779</v>
      </c>
    </row>
    <row r="116" spans="7:28" x14ac:dyDescent="0.2">
      <c r="G116" s="2"/>
      <c r="AB116" s="63">
        <v>0.625</v>
      </c>
    </row>
    <row r="117" spans="7:28" x14ac:dyDescent="0.2">
      <c r="G117" s="2"/>
      <c r="AB117" s="63">
        <v>0.62847222222222221</v>
      </c>
    </row>
    <row r="118" spans="7:28" x14ac:dyDescent="0.2">
      <c r="G118" s="2"/>
      <c r="AB118" s="63">
        <v>0.63194444444444442</v>
      </c>
    </row>
    <row r="119" spans="7:28" x14ac:dyDescent="0.2">
      <c r="G119" s="2"/>
      <c r="AB119" s="63">
        <v>0.63541666666666663</v>
      </c>
    </row>
    <row r="120" spans="7:28" x14ac:dyDescent="0.2">
      <c r="G120" s="2"/>
      <c r="AB120" s="63">
        <v>0.63888888888888895</v>
      </c>
    </row>
    <row r="121" spans="7:28" x14ac:dyDescent="0.2">
      <c r="G121" s="2"/>
      <c r="AB121" s="63">
        <v>0.64236111111111105</v>
      </c>
    </row>
    <row r="122" spans="7:28" x14ac:dyDescent="0.2">
      <c r="G122" s="2"/>
      <c r="AB122" s="63">
        <v>0.64583333333333337</v>
      </c>
    </row>
    <row r="123" spans="7:28" x14ac:dyDescent="0.2">
      <c r="G123" s="2"/>
      <c r="AB123" s="63">
        <v>0.64930555555555558</v>
      </c>
    </row>
    <row r="124" spans="7:28" x14ac:dyDescent="0.2">
      <c r="G124" s="2"/>
      <c r="AB124" s="63">
        <v>0.65277777777777779</v>
      </c>
    </row>
    <row r="125" spans="7:28" x14ac:dyDescent="0.2">
      <c r="G125" s="2"/>
      <c r="AB125" s="63">
        <v>0.65625</v>
      </c>
    </row>
    <row r="126" spans="7:28" x14ac:dyDescent="0.2">
      <c r="G126" s="2"/>
      <c r="AB126" s="63">
        <v>0.65972222222222221</v>
      </c>
    </row>
    <row r="127" spans="7:28" x14ac:dyDescent="0.2">
      <c r="G127" s="2"/>
      <c r="AB127" s="63">
        <v>0.66319444444444442</v>
      </c>
    </row>
    <row r="128" spans="7:28" x14ac:dyDescent="0.2">
      <c r="G128" s="2"/>
      <c r="AB128" s="63">
        <v>0.66666666666666663</v>
      </c>
    </row>
    <row r="129" spans="7:28" x14ac:dyDescent="0.2">
      <c r="G129" s="2"/>
      <c r="AB129" s="63">
        <v>0.67013888888888884</v>
      </c>
    </row>
    <row r="130" spans="7:28" x14ac:dyDescent="0.2">
      <c r="G130" s="2"/>
      <c r="AB130" s="63">
        <v>0.67361111111111116</v>
      </c>
    </row>
    <row r="131" spans="7:28" x14ac:dyDescent="0.2">
      <c r="G131" s="2"/>
      <c r="AB131" s="63">
        <v>0.67708333333333337</v>
      </c>
    </row>
    <row r="132" spans="7:28" x14ac:dyDescent="0.2">
      <c r="G132" s="2"/>
      <c r="AB132" s="63">
        <v>0.68055555555555547</v>
      </c>
    </row>
    <row r="133" spans="7:28" x14ac:dyDescent="0.2">
      <c r="G133" s="2"/>
      <c r="AB133" s="63">
        <v>0.68402777777777779</v>
      </c>
    </row>
    <row r="134" spans="7:28" x14ac:dyDescent="0.2">
      <c r="G134" s="2"/>
      <c r="AB134" s="63">
        <v>0.6875</v>
      </c>
    </row>
    <row r="135" spans="7:28" x14ac:dyDescent="0.2">
      <c r="G135" s="2"/>
      <c r="AB135" s="63">
        <v>0.69097222222222221</v>
      </c>
    </row>
    <row r="136" spans="7:28" x14ac:dyDescent="0.2">
      <c r="G136" s="2"/>
      <c r="AB136" s="63">
        <v>0.69444444444444453</v>
      </c>
    </row>
    <row r="137" spans="7:28" x14ac:dyDescent="0.2">
      <c r="G137" s="2"/>
      <c r="AB137" s="63">
        <v>0.69791666666666663</v>
      </c>
    </row>
    <row r="138" spans="7:28" x14ac:dyDescent="0.2">
      <c r="G138" s="2"/>
      <c r="AB138" s="63">
        <v>0.70138888888888884</v>
      </c>
    </row>
    <row r="139" spans="7:28" x14ac:dyDescent="0.2">
      <c r="G139" s="2"/>
      <c r="AB139" s="63">
        <v>0.70486111111111116</v>
      </c>
    </row>
    <row r="140" spans="7:28" x14ac:dyDescent="0.2">
      <c r="G140" s="2"/>
      <c r="AB140" s="63">
        <v>0.70833333333333337</v>
      </c>
    </row>
    <row r="141" spans="7:28" x14ac:dyDescent="0.2">
      <c r="G141" s="2"/>
      <c r="AB141" s="63">
        <v>0.71180555555555547</v>
      </c>
    </row>
    <row r="142" spans="7:28" x14ac:dyDescent="0.2">
      <c r="G142" s="2"/>
      <c r="AB142" s="63">
        <v>0.71527777777777779</v>
      </c>
    </row>
    <row r="143" spans="7:28" x14ac:dyDescent="0.2">
      <c r="G143" s="2"/>
      <c r="AB143" s="63">
        <v>0.71875</v>
      </c>
    </row>
    <row r="144" spans="7:28" x14ac:dyDescent="0.2">
      <c r="G144" s="2"/>
      <c r="AB144" s="63">
        <v>0.72222222222222221</v>
      </c>
    </row>
    <row r="145" spans="7:28" x14ac:dyDescent="0.2">
      <c r="G145" s="2"/>
      <c r="AB145" s="63">
        <v>0.72569444444444453</v>
      </c>
    </row>
    <row r="146" spans="7:28" x14ac:dyDescent="0.2">
      <c r="G146" s="2"/>
      <c r="AB146" s="63">
        <v>0.72916666666666663</v>
      </c>
    </row>
    <row r="147" spans="7:28" x14ac:dyDescent="0.2">
      <c r="G147" s="2"/>
      <c r="AB147" s="63">
        <v>0.73263888888888884</v>
      </c>
    </row>
    <row r="148" spans="7:28" x14ac:dyDescent="0.2">
      <c r="G148" s="2"/>
      <c r="AB148" s="63">
        <v>0.73611111111111116</v>
      </c>
    </row>
    <row r="149" spans="7:28" x14ac:dyDescent="0.2">
      <c r="G149" s="2"/>
      <c r="AB149" s="63">
        <v>0.73958333333333337</v>
      </c>
    </row>
    <row r="150" spans="7:28" x14ac:dyDescent="0.2">
      <c r="G150" s="2"/>
      <c r="AB150" s="63">
        <v>0.74305555555555547</v>
      </c>
    </row>
    <row r="151" spans="7:28" x14ac:dyDescent="0.2">
      <c r="G151" s="2"/>
      <c r="AB151" s="63">
        <v>0.74652777777777779</v>
      </c>
    </row>
    <row r="152" spans="7:28" x14ac:dyDescent="0.2">
      <c r="G152" s="2"/>
      <c r="AB152" s="63">
        <v>0.75</v>
      </c>
    </row>
    <row r="153" spans="7:28" x14ac:dyDescent="0.2">
      <c r="G153" s="2"/>
      <c r="AB153" s="63">
        <v>0.75347222222222221</v>
      </c>
    </row>
    <row r="154" spans="7:28" x14ac:dyDescent="0.2">
      <c r="G154" s="2"/>
      <c r="AB154" s="63">
        <v>0.75694444444444453</v>
      </c>
    </row>
    <row r="155" spans="7:28" x14ac:dyDescent="0.2">
      <c r="G155" s="2"/>
      <c r="AB155" s="63">
        <v>0.76041666666666663</v>
      </c>
    </row>
    <row r="156" spans="7:28" x14ac:dyDescent="0.2">
      <c r="G156" s="2"/>
      <c r="AB156" s="63">
        <v>0.76388888888888884</v>
      </c>
    </row>
    <row r="157" spans="7:28" x14ac:dyDescent="0.2">
      <c r="G157" s="2"/>
      <c r="AB157" s="63">
        <v>0.76736111111111116</v>
      </c>
    </row>
    <row r="158" spans="7:28" x14ac:dyDescent="0.2">
      <c r="G158" s="2"/>
      <c r="AB158" s="63">
        <v>0.77083333333333337</v>
      </c>
    </row>
    <row r="159" spans="7:28" x14ac:dyDescent="0.2">
      <c r="G159" s="2"/>
      <c r="AB159" s="63">
        <v>0.77430555555555547</v>
      </c>
    </row>
    <row r="160" spans="7:28" x14ac:dyDescent="0.2">
      <c r="G160" s="2"/>
      <c r="AB160" s="63">
        <v>0.77777777777777779</v>
      </c>
    </row>
    <row r="161" spans="7:28" x14ac:dyDescent="0.2">
      <c r="G161" s="2"/>
      <c r="AB161" s="63">
        <v>0.78125</v>
      </c>
    </row>
    <row r="162" spans="7:28" x14ac:dyDescent="0.2">
      <c r="G162" s="2"/>
      <c r="AB162" s="63">
        <v>0.78472222222222221</v>
      </c>
    </row>
    <row r="163" spans="7:28" x14ac:dyDescent="0.2">
      <c r="G163" s="2"/>
      <c r="AB163" s="63">
        <v>0.78819444444444453</v>
      </c>
    </row>
    <row r="164" spans="7:28" x14ac:dyDescent="0.2">
      <c r="G164" s="2"/>
      <c r="AB164" s="63">
        <v>0.79166666666666663</v>
      </c>
    </row>
    <row r="165" spans="7:28" x14ac:dyDescent="0.2">
      <c r="G165" s="2"/>
      <c r="AB165" s="63">
        <v>0.79513888888888884</v>
      </c>
    </row>
    <row r="166" spans="7:28" x14ac:dyDescent="0.2">
      <c r="G166" s="2"/>
      <c r="AB166" s="63">
        <v>0.79861111111111116</v>
      </c>
    </row>
    <row r="167" spans="7:28" x14ac:dyDescent="0.2">
      <c r="G167" s="2"/>
      <c r="AB167" s="63">
        <v>0.80208333333333337</v>
      </c>
    </row>
    <row r="168" spans="7:28" x14ac:dyDescent="0.2">
      <c r="G168" s="2"/>
      <c r="AB168" s="63">
        <v>0.80555555555555547</v>
      </c>
    </row>
    <row r="169" spans="7:28" x14ac:dyDescent="0.2">
      <c r="G169" s="2"/>
      <c r="AB169" s="63">
        <v>0.80902777777777779</v>
      </c>
    </row>
    <row r="170" spans="7:28" x14ac:dyDescent="0.2">
      <c r="G170" s="2"/>
      <c r="AB170" s="63">
        <v>0.8125</v>
      </c>
    </row>
    <row r="171" spans="7:28" x14ac:dyDescent="0.2">
      <c r="G171" s="2"/>
      <c r="AB171" s="63">
        <v>0.81597222222222221</v>
      </c>
    </row>
    <row r="172" spans="7:28" x14ac:dyDescent="0.2">
      <c r="G172" s="2"/>
      <c r="AB172" s="63">
        <v>0.81944444444444453</v>
      </c>
    </row>
    <row r="173" spans="7:28" x14ac:dyDescent="0.2">
      <c r="G173" s="2"/>
      <c r="AB173" s="63">
        <v>0.82291666666666663</v>
      </c>
    </row>
    <row r="174" spans="7:28" x14ac:dyDescent="0.2">
      <c r="G174" s="2"/>
      <c r="AB174" s="63">
        <v>0.82638888888888884</v>
      </c>
    </row>
    <row r="175" spans="7:28" x14ac:dyDescent="0.2">
      <c r="G175" s="2"/>
      <c r="AB175" s="63">
        <v>0.82986111111111116</v>
      </c>
    </row>
    <row r="176" spans="7:28" x14ac:dyDescent="0.2">
      <c r="G176" s="2"/>
      <c r="AB176" s="63">
        <v>0.83333333333333337</v>
      </c>
    </row>
    <row r="177" spans="7:28" x14ac:dyDescent="0.2">
      <c r="G177" s="2"/>
      <c r="AB177" s="63">
        <v>0.83680555555555547</v>
      </c>
    </row>
    <row r="178" spans="7:28" x14ac:dyDescent="0.2">
      <c r="G178" s="2"/>
      <c r="AB178" s="63">
        <v>0.84027777777777779</v>
      </c>
    </row>
    <row r="179" spans="7:28" x14ac:dyDescent="0.2">
      <c r="G179" s="2"/>
      <c r="AB179" s="63">
        <v>0.84375</v>
      </c>
    </row>
    <row r="180" spans="7:28" x14ac:dyDescent="0.2">
      <c r="G180" s="2"/>
      <c r="AB180" s="63">
        <v>0.84722222222222221</v>
      </c>
    </row>
    <row r="181" spans="7:28" x14ac:dyDescent="0.2">
      <c r="G181" s="2"/>
      <c r="AB181" s="63">
        <v>0.85069444444444453</v>
      </c>
    </row>
    <row r="182" spans="7:28" x14ac:dyDescent="0.2">
      <c r="G182" s="2"/>
      <c r="AB182" s="63">
        <v>0.85416666666666663</v>
      </c>
    </row>
    <row r="183" spans="7:28" x14ac:dyDescent="0.2">
      <c r="G183" s="2"/>
      <c r="AB183" s="63">
        <v>0.85763888888888884</v>
      </c>
    </row>
    <row r="184" spans="7:28" x14ac:dyDescent="0.2">
      <c r="G184" s="2"/>
      <c r="AB184" s="63">
        <v>0.86111111111111116</v>
      </c>
    </row>
    <row r="185" spans="7:28" x14ac:dyDescent="0.2">
      <c r="G185" s="2"/>
      <c r="AB185" s="63">
        <v>0.86458333333333337</v>
      </c>
    </row>
    <row r="186" spans="7:28" x14ac:dyDescent="0.2">
      <c r="G186" s="2"/>
      <c r="AB186" s="63">
        <v>0.86805555555555547</v>
      </c>
    </row>
    <row r="187" spans="7:28" x14ac:dyDescent="0.2">
      <c r="G187" s="2"/>
      <c r="AB187" s="63">
        <v>0.87152777777777779</v>
      </c>
    </row>
    <row r="188" spans="7:28" x14ac:dyDescent="0.2">
      <c r="G188" s="2"/>
      <c r="AB188" s="63">
        <v>0.875</v>
      </c>
    </row>
    <row r="189" spans="7:28" x14ac:dyDescent="0.2">
      <c r="G189" s="2"/>
      <c r="AB189" s="63">
        <v>0.87847222222222221</v>
      </c>
    </row>
    <row r="190" spans="7:28" x14ac:dyDescent="0.2">
      <c r="G190" s="2"/>
      <c r="AB190" s="63">
        <v>0.88194444444444453</v>
      </c>
    </row>
    <row r="191" spans="7:28" x14ac:dyDescent="0.2">
      <c r="G191" s="2"/>
      <c r="AB191" s="63">
        <v>0.88541666666666663</v>
      </c>
    </row>
    <row r="192" spans="7:28" x14ac:dyDescent="0.2">
      <c r="G192" s="2"/>
      <c r="AB192" s="63">
        <v>0.88888888888888884</v>
      </c>
    </row>
    <row r="193" spans="7:28" x14ac:dyDescent="0.2">
      <c r="G193" s="2"/>
      <c r="AB193" s="63">
        <v>0.89236111111111116</v>
      </c>
    </row>
    <row r="194" spans="7:28" x14ac:dyDescent="0.2">
      <c r="G194" s="2"/>
      <c r="AB194" s="63">
        <v>0.89583333333333337</v>
      </c>
    </row>
    <row r="195" spans="7:28" x14ac:dyDescent="0.2">
      <c r="G195" s="2"/>
      <c r="AB195" s="63">
        <v>0.89930555555555547</v>
      </c>
    </row>
    <row r="196" spans="7:28" x14ac:dyDescent="0.2">
      <c r="G196" s="2"/>
      <c r="AB196" s="63">
        <v>0.90277777777777779</v>
      </c>
    </row>
    <row r="197" spans="7:28" x14ac:dyDescent="0.2">
      <c r="G197" s="2"/>
      <c r="AB197" s="63">
        <v>0.90625</v>
      </c>
    </row>
    <row r="198" spans="7:28" x14ac:dyDescent="0.2">
      <c r="G198" s="2"/>
      <c r="AB198" s="63">
        <v>0.91666666666666663</v>
      </c>
    </row>
  </sheetData>
  <dataConsolidate/>
  <mergeCells count="86">
    <mergeCell ref="A45:F45"/>
    <mergeCell ref="I45:R45"/>
    <mergeCell ref="A46:F46"/>
    <mergeCell ref="I46:R46"/>
    <mergeCell ref="A47:F47"/>
    <mergeCell ref="I47:R47"/>
    <mergeCell ref="A40:U40"/>
    <mergeCell ref="A42:I42"/>
    <mergeCell ref="P42:R42"/>
    <mergeCell ref="S42:U42"/>
    <mergeCell ref="A43:U43"/>
    <mergeCell ref="A44:F44"/>
    <mergeCell ref="I44:R44"/>
    <mergeCell ref="E30:F30"/>
    <mergeCell ref="S30:T30"/>
    <mergeCell ref="E36:F36"/>
    <mergeCell ref="S36:T36"/>
    <mergeCell ref="D38:G38"/>
    <mergeCell ref="O39:P39"/>
    <mergeCell ref="S39:U39"/>
    <mergeCell ref="E32:F32"/>
    <mergeCell ref="S32:T32"/>
    <mergeCell ref="E33:F33"/>
    <mergeCell ref="S33:T33"/>
    <mergeCell ref="E34:F34"/>
    <mergeCell ref="S34:T34"/>
    <mergeCell ref="E35:F35"/>
    <mergeCell ref="E27:F27"/>
    <mergeCell ref="S27:T27"/>
    <mergeCell ref="E28:F28"/>
    <mergeCell ref="S28:T28"/>
    <mergeCell ref="E29:F29"/>
    <mergeCell ref="S29:T29"/>
    <mergeCell ref="E24:F24"/>
    <mergeCell ref="S24:T24"/>
    <mergeCell ref="E25:F25"/>
    <mergeCell ref="S25:T25"/>
    <mergeCell ref="E26:F26"/>
    <mergeCell ref="S26:T26"/>
    <mergeCell ref="E21:F21"/>
    <mergeCell ref="S21:T21"/>
    <mergeCell ref="E22:F22"/>
    <mergeCell ref="S22:T22"/>
    <mergeCell ref="E23:F23"/>
    <mergeCell ref="S23:T23"/>
    <mergeCell ref="A18:I18"/>
    <mergeCell ref="O18:U18"/>
    <mergeCell ref="E19:F19"/>
    <mergeCell ref="S19:T19"/>
    <mergeCell ref="E20:F20"/>
    <mergeCell ref="S20:T20"/>
    <mergeCell ref="A10:D10"/>
    <mergeCell ref="E10:O10"/>
    <mergeCell ref="A17:T17"/>
    <mergeCell ref="A11:D11"/>
    <mergeCell ref="E11:O11"/>
    <mergeCell ref="Q11:T11"/>
    <mergeCell ref="A12:D12"/>
    <mergeCell ref="E12:U12"/>
    <mergeCell ref="E13:U13"/>
    <mergeCell ref="A14:D14"/>
    <mergeCell ref="E14:I14"/>
    <mergeCell ref="A15:D15"/>
    <mergeCell ref="E15:I15"/>
    <mergeCell ref="E16:S16"/>
    <mergeCell ref="S1:U1"/>
    <mergeCell ref="A2:U2"/>
    <mergeCell ref="A3:D3"/>
    <mergeCell ref="E3:O3"/>
    <mergeCell ref="R3:S3"/>
    <mergeCell ref="S35:T35"/>
    <mergeCell ref="A4:D4"/>
    <mergeCell ref="E4:O4"/>
    <mergeCell ref="R4:U4"/>
    <mergeCell ref="E31:F31"/>
    <mergeCell ref="S31:T31"/>
    <mergeCell ref="A5:D5"/>
    <mergeCell ref="E5:O5"/>
    <mergeCell ref="P5:Q5"/>
    <mergeCell ref="R5:U5"/>
    <mergeCell ref="A6:D6"/>
    <mergeCell ref="E6:U6"/>
    <mergeCell ref="E7:U7"/>
    <mergeCell ref="A8:D8"/>
    <mergeCell ref="E8:I8"/>
    <mergeCell ref="R8:U8"/>
  </mergeCells>
  <conditionalFormatting sqref="X42 A42:J42">
    <cfRule type="expression" dxfId="12" priority="6" stopIfTrue="1">
      <formula>A42&lt;&gt;""</formula>
    </cfRule>
  </conditionalFormatting>
  <conditionalFormatting sqref="X44:Z45">
    <cfRule type="expression" dxfId="11" priority="7" stopIfTrue="1">
      <formula>X44&lt;&gt;""</formula>
    </cfRule>
  </conditionalFormatting>
  <conditionalFormatting sqref="I44:R44">
    <cfRule type="expression" dxfId="10" priority="5" stopIfTrue="1">
      <formula>I44&lt;&gt;""</formula>
    </cfRule>
  </conditionalFormatting>
  <conditionalFormatting sqref="I46:R46">
    <cfRule type="expression" dxfId="9" priority="4" stopIfTrue="1">
      <formula>I46&lt;&gt;""</formula>
    </cfRule>
  </conditionalFormatting>
  <conditionalFormatting sqref="I45:R45">
    <cfRule type="expression" dxfId="8" priority="3" stopIfTrue="1">
      <formula>I45&lt;&gt;""</formula>
    </cfRule>
  </conditionalFormatting>
  <conditionalFormatting sqref="I47:R47">
    <cfRule type="expression" dxfId="7" priority="2" stopIfTrue="1">
      <formula>I47&lt;&gt;""</formula>
    </cfRule>
  </conditionalFormatting>
  <conditionalFormatting sqref="V20:V36">
    <cfRule type="cellIs" dxfId="6" priority="1" operator="equal">
      <formula>0</formula>
    </cfRule>
  </conditionalFormatting>
  <dataValidations count="14">
    <dataValidation type="decimal" allowBlank="1" showInputMessage="1" showErrorMessage="1" sqref="I20:N36">
      <formula1>1</formula1>
      <formula2>500</formula2>
    </dataValidation>
    <dataValidation type="date" allowBlank="1" showErrorMessage="1" sqref="A20:A36">
      <formula1>42248</formula1>
      <formula2>42551</formula2>
    </dataValidation>
    <dataValidation type="whole" allowBlank="1" showErrorMessage="1" sqref="E20:F36">
      <formula1>1</formula1>
      <formula2>10</formula2>
    </dataValidation>
    <dataValidation type="whole" allowBlank="1" showInputMessage="1" showErrorMessage="1" sqref="Q39">
      <formula1>100000</formula1>
      <formula2>100001</formula2>
    </dataValidation>
    <dataValidation type="whole" allowBlank="1" showInputMessage="1" showErrorMessage="1" sqref="AB1:AB19 AB21:AB1048576">
      <formula1>100001</formula1>
      <formula2>100002</formula2>
    </dataValidation>
    <dataValidation type="decimal" allowBlank="1" showInputMessage="1" showErrorMessage="1" sqref="AL1:AS4 BL1:BN4 BO4:BS4">
      <formula1>1000001</formula1>
      <formula2>1000002</formula2>
    </dataValidation>
    <dataValidation type="whole" allowBlank="1" showInputMessage="1" showErrorMessage="1" sqref="X1:X4">
      <formula1>1000000000</formula1>
      <formula2>1000000001</formula2>
    </dataValidation>
    <dataValidation type="list" allowBlank="1" showInputMessage="1" showErrorMessage="1" sqref="E14">
      <formula1>$X$1:$X$4</formula1>
    </dataValidation>
    <dataValidation allowBlank="1" showInputMessage="1" showErrorMessage="1" promptTitle="Vendor Address Second Line" sqref="X7:Y7 O7:S7 E7:L7"/>
    <dataValidation allowBlank="1" showInputMessage="1" showErrorMessage="1" promptTitle="Vendor Adress" prompt="Enter the vendor address here." sqref="X6:Y6 O6:S6 O12:S12 E12:L12 E6:L6"/>
    <dataValidation allowBlank="1" showInputMessage="1" showErrorMessage="1" promptTitle="Vendor Name" prompt="Enter the vendor name here." sqref="Y4 Q4:R4 R5"/>
    <dataValidation allowBlank="1" showInputMessage="1" showErrorMessage="1" promptTitle="VENDOR EIN# / SOCIAL SECURITY #" prompt="If vendor is an &quot;Agency&quot;, enter the Employer Identification Number (EIN), if the vendor is an individual, enter the provider's Sociall Security Number (SSN)." sqref="X5:Y5 P5"/>
    <dataValidation allowBlank="1" showInputMessage="1" showErrorMessage="1" promptTitle="Student NYC ID" prompt="Enter only the student's Nine-digit New York City Identification Number." sqref="X11:Y11 P11"/>
    <dataValidation allowBlank="1" showErrorMessage="1" sqref="P20:R36 B20:D36"/>
  </dataValidations>
  <printOptions horizontalCentered="1"/>
  <pageMargins left="0.15" right="0.01" top="0.19" bottom="0.04" header="0.25" footer="0"/>
  <pageSetup scale="97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C199"/>
  <sheetViews>
    <sheetView showGridLines="0" topLeftCell="A8" zoomScale="85" zoomScaleNormal="85" zoomScaleSheetLayoutView="100" workbookViewId="0">
      <selection activeCell="S20" sqref="S20:T34"/>
    </sheetView>
  </sheetViews>
  <sheetFormatPr defaultRowHeight="12.75" x14ac:dyDescent="0.2"/>
  <cols>
    <col min="1" max="3" width="9.42578125" style="2" customWidth="1"/>
    <col min="4" max="4" width="9.28515625" style="2" customWidth="1"/>
    <col min="5" max="5" width="5.42578125" style="2" customWidth="1"/>
    <col min="6" max="6" width="3.5703125" style="2" customWidth="1"/>
    <col min="7" max="8" width="8.140625" style="45" hidden="1" customWidth="1"/>
    <col min="9" max="9" width="8.85546875" style="4" customWidth="1"/>
    <col min="10" max="13" width="13.140625" style="4" hidden="1" customWidth="1"/>
    <col min="14" max="14" width="7.85546875" style="4" bestFit="1" customWidth="1"/>
    <col min="15" max="15" width="9.42578125" style="4" customWidth="1"/>
    <col min="16" max="16" width="9.140625" style="2" customWidth="1"/>
    <col min="17" max="17" width="9" style="2" customWidth="1"/>
    <col min="18" max="18" width="10.7109375" style="2" customWidth="1"/>
    <col min="19" max="19" width="5.5703125" style="2" customWidth="1"/>
    <col min="20" max="20" width="2.7109375" style="2" customWidth="1"/>
    <col min="21" max="21" width="8.85546875" style="4" customWidth="1"/>
    <col min="22" max="22" width="9.42578125" style="4" customWidth="1"/>
    <col min="23" max="23" width="7.85546875" style="4" hidden="1" customWidth="1"/>
    <col min="24" max="26" width="13.140625" style="4" hidden="1" customWidth="1"/>
    <col min="27" max="27" width="9.140625" style="62" customWidth="1"/>
    <col min="28" max="29" width="9.140625" style="63" hidden="1" customWidth="1"/>
    <col min="30" max="34" width="9.140625" style="62" customWidth="1"/>
    <col min="35" max="36" width="9.140625" style="2" customWidth="1"/>
    <col min="37" max="45" width="9.140625" style="2" hidden="1" customWidth="1"/>
    <col min="46" max="58" width="9.140625" style="2" customWidth="1"/>
    <col min="59" max="16384" width="9.140625" style="2"/>
  </cols>
  <sheetData>
    <row r="1" spans="1:263" ht="17.25" customHeight="1" x14ac:dyDescent="0.2">
      <c r="A1"/>
      <c r="S1" s="247" t="s">
        <v>52</v>
      </c>
      <c r="T1" s="247"/>
      <c r="U1" s="247"/>
      <c r="V1" s="94"/>
      <c r="W1" s="84"/>
      <c r="X1" s="20" t="s">
        <v>1</v>
      </c>
      <c r="AL1" s="27" t="s">
        <v>44</v>
      </c>
      <c r="AM1" s="28">
        <v>41820</v>
      </c>
      <c r="AN1" s="28">
        <v>42248</v>
      </c>
      <c r="AO1" s="2">
        <v>41.98</v>
      </c>
      <c r="AP1" s="2">
        <f>62.97/2</f>
        <v>31.484999999999999</v>
      </c>
      <c r="AQ1" s="2">
        <f>83.96/3</f>
        <v>27.986666666666665</v>
      </c>
      <c r="AR1" s="2">
        <f>94.45/4</f>
        <v>23.612500000000001</v>
      </c>
      <c r="AS1" s="2">
        <v>104.95</v>
      </c>
      <c r="BL1" s="27"/>
      <c r="BM1" s="28"/>
      <c r="BN1" s="28"/>
    </row>
    <row r="2" spans="1:263" ht="29.25" customHeight="1" x14ac:dyDescent="0.2">
      <c r="A2" s="248" t="s">
        <v>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95"/>
      <c r="W2" s="85"/>
      <c r="X2" s="20" t="s">
        <v>2</v>
      </c>
      <c r="Y2" s="2"/>
      <c r="Z2" s="2"/>
      <c r="AB2" s="63">
        <v>0.25</v>
      </c>
      <c r="AL2" s="27" t="s">
        <v>45</v>
      </c>
      <c r="AM2" s="28">
        <v>42185</v>
      </c>
      <c r="AN2" s="28">
        <v>42614</v>
      </c>
      <c r="BL2" s="27"/>
      <c r="BM2" s="28"/>
      <c r="BN2" s="28"/>
      <c r="BO2"/>
      <c r="BP2"/>
      <c r="BQ2"/>
      <c r="BR2"/>
      <c r="BS2"/>
      <c r="BT2"/>
    </row>
    <row r="3" spans="1:263" ht="20.25" customHeight="1" x14ac:dyDescent="0.2">
      <c r="A3" s="249" t="s">
        <v>8</v>
      </c>
      <c r="B3" s="249"/>
      <c r="C3" s="249"/>
      <c r="D3" s="249"/>
      <c r="E3" s="244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12"/>
      <c r="Q3" s="70" t="s">
        <v>36</v>
      </c>
      <c r="R3" s="251" t="s">
        <v>59</v>
      </c>
      <c r="S3" s="252"/>
      <c r="T3" s="7"/>
      <c r="U3" s="8"/>
      <c r="V3" s="8"/>
      <c r="W3" s="8"/>
      <c r="X3" s="20" t="s">
        <v>3</v>
      </c>
      <c r="Y3" s="22"/>
      <c r="Z3" s="22"/>
      <c r="AB3" s="63">
        <v>0.25347222222222221</v>
      </c>
      <c r="AL3" s="2" t="s">
        <v>46</v>
      </c>
      <c r="AM3" s="28">
        <v>42551</v>
      </c>
      <c r="AN3" s="58">
        <v>42979</v>
      </c>
      <c r="BM3" s="28"/>
      <c r="BN3" s="58"/>
      <c r="BO3"/>
      <c r="BP3"/>
      <c r="BQ3"/>
      <c r="BR3"/>
      <c r="BS3"/>
      <c r="BT3"/>
    </row>
    <row r="4" spans="1:263" ht="19.5" customHeight="1" x14ac:dyDescent="0.2">
      <c r="A4" s="243" t="s">
        <v>24</v>
      </c>
      <c r="B4" s="243"/>
      <c r="C4" s="243"/>
      <c r="D4" s="243"/>
      <c r="E4" s="244" t="s">
        <v>56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76" t="s">
        <v>25</v>
      </c>
      <c r="Q4" s="77"/>
      <c r="R4" s="246" t="s">
        <v>60</v>
      </c>
      <c r="S4" s="246"/>
      <c r="T4" s="246"/>
      <c r="U4" s="246"/>
      <c r="V4" s="90"/>
      <c r="W4" s="90"/>
      <c r="X4" s="20" t="s">
        <v>6</v>
      </c>
      <c r="Y4" s="2"/>
      <c r="Z4" s="2"/>
      <c r="AB4" s="63">
        <v>0.25694444444444448</v>
      </c>
      <c r="AO4" s="2" t="s">
        <v>47</v>
      </c>
      <c r="AP4" s="2" t="s">
        <v>48</v>
      </c>
      <c r="AQ4" s="2" t="s">
        <v>49</v>
      </c>
      <c r="AR4" s="2" t="s">
        <v>50</v>
      </c>
      <c r="AS4" s="2" t="s">
        <v>51</v>
      </c>
      <c r="BT4"/>
    </row>
    <row r="5" spans="1:263" ht="19.5" customHeight="1" x14ac:dyDescent="0.2">
      <c r="A5" s="243" t="s">
        <v>26</v>
      </c>
      <c r="B5" s="243"/>
      <c r="C5" s="243"/>
      <c r="D5" s="243"/>
      <c r="E5" s="253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5" t="s">
        <v>27</v>
      </c>
      <c r="Q5" s="255"/>
      <c r="R5" s="253"/>
      <c r="S5" s="253"/>
      <c r="T5" s="253"/>
      <c r="U5" s="253"/>
      <c r="V5" s="90"/>
      <c r="W5" s="90"/>
      <c r="X5" s="2"/>
      <c r="Y5" s="2"/>
      <c r="Z5" s="2"/>
      <c r="AB5" s="63">
        <v>0.26041666666666669</v>
      </c>
      <c r="BL5"/>
      <c r="BM5"/>
      <c r="BN5"/>
      <c r="BO5"/>
      <c r="BP5"/>
      <c r="BQ5"/>
      <c r="BR5"/>
      <c r="BS5"/>
      <c r="BT5"/>
    </row>
    <row r="6" spans="1:263" ht="19.5" customHeight="1" x14ac:dyDescent="0.2">
      <c r="A6" s="243" t="s">
        <v>38</v>
      </c>
      <c r="B6" s="243"/>
      <c r="C6" s="243"/>
      <c r="D6" s="243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45"/>
      <c r="U6" s="245"/>
      <c r="V6" s="91"/>
      <c r="W6" s="91"/>
      <c r="X6" s="2"/>
      <c r="Y6" s="2"/>
      <c r="Z6" s="2"/>
      <c r="AB6" s="63">
        <v>0.2638888888888889</v>
      </c>
      <c r="BL6"/>
      <c r="BM6"/>
      <c r="BN6"/>
      <c r="BO6"/>
      <c r="BP6"/>
      <c r="BQ6"/>
      <c r="BR6"/>
      <c r="BS6"/>
      <c r="BT6"/>
    </row>
    <row r="7" spans="1:263" ht="19.5" hidden="1" customHeight="1" x14ac:dyDescent="0.2">
      <c r="A7" s="13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45"/>
      <c r="U7" s="245"/>
      <c r="V7" s="91"/>
      <c r="W7" s="91"/>
      <c r="X7" s="2"/>
      <c r="Y7" s="2"/>
      <c r="Z7" s="2"/>
      <c r="AB7" s="63">
        <v>0.2673611111111111</v>
      </c>
      <c r="BL7"/>
      <c r="BM7"/>
      <c r="BN7"/>
      <c r="BO7"/>
      <c r="BP7"/>
      <c r="BQ7"/>
      <c r="BR7"/>
      <c r="BS7"/>
      <c r="BT7"/>
    </row>
    <row r="8" spans="1:263" ht="19.5" customHeight="1" x14ac:dyDescent="0.2">
      <c r="A8" s="243" t="s">
        <v>7</v>
      </c>
      <c r="B8" s="243"/>
      <c r="C8" s="243"/>
      <c r="D8" s="243"/>
      <c r="E8" s="257"/>
      <c r="F8" s="257"/>
      <c r="G8" s="257"/>
      <c r="H8" s="257"/>
      <c r="I8" s="257"/>
      <c r="J8" s="72"/>
      <c r="K8" s="72"/>
      <c r="L8" s="72"/>
      <c r="M8" s="72"/>
      <c r="N8" s="98"/>
      <c r="O8" s="83" t="s">
        <v>37</v>
      </c>
      <c r="P8" s="74"/>
      <c r="Q8" s="82"/>
      <c r="R8" s="258"/>
      <c r="S8" s="259"/>
      <c r="T8" s="259"/>
      <c r="U8" s="259"/>
      <c r="V8" s="92"/>
      <c r="W8" s="92"/>
      <c r="X8" s="2"/>
      <c r="Y8" s="2"/>
      <c r="Z8" s="2"/>
      <c r="AB8" s="63">
        <v>0.27083333333333331</v>
      </c>
      <c r="BL8"/>
      <c r="BM8"/>
      <c r="BN8"/>
      <c r="BO8"/>
      <c r="BP8"/>
      <c r="BQ8"/>
      <c r="BR8"/>
      <c r="BS8"/>
      <c r="BT8"/>
    </row>
    <row r="9" spans="1:263" ht="15" hidden="1" customHeight="1" x14ac:dyDescent="0.2">
      <c r="A9" s="10"/>
      <c r="B9" s="3"/>
      <c r="C9" s="3"/>
      <c r="E9" s="11"/>
      <c r="F9" s="11"/>
      <c r="G9" s="47"/>
      <c r="H9" s="4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8"/>
      <c r="X9" s="11"/>
      <c r="Y9" s="11"/>
      <c r="Z9" s="11"/>
      <c r="AB9" s="63">
        <v>0.27430555555555552</v>
      </c>
      <c r="BL9"/>
      <c r="BM9"/>
      <c r="BN9"/>
      <c r="BO9"/>
      <c r="BP9"/>
      <c r="BQ9"/>
      <c r="BR9"/>
      <c r="BS9"/>
      <c r="BT9"/>
    </row>
    <row r="10" spans="1:263" ht="19.5" customHeight="1" x14ac:dyDescent="0.2">
      <c r="A10" s="243" t="s">
        <v>9</v>
      </c>
      <c r="B10" s="243"/>
      <c r="C10" s="243"/>
      <c r="D10" s="243"/>
      <c r="E10" s="256" t="s">
        <v>58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75"/>
      <c r="Q10" s="75"/>
      <c r="R10" s="75"/>
      <c r="S10" s="75"/>
      <c r="T10" s="56"/>
      <c r="U10" s="56"/>
      <c r="V10" s="56"/>
      <c r="W10" s="56"/>
      <c r="X10" s="2"/>
      <c r="Y10" s="2"/>
      <c r="Z10" s="2"/>
      <c r="AB10" s="63">
        <v>0.27777777777777779</v>
      </c>
      <c r="BL10"/>
      <c r="BM10"/>
      <c r="BN10"/>
      <c r="BO10"/>
      <c r="BP10"/>
      <c r="BQ10"/>
      <c r="BR10"/>
      <c r="BS10"/>
      <c r="BT10"/>
    </row>
    <row r="11" spans="1:263" ht="19.5" customHeight="1" x14ac:dyDescent="0.2">
      <c r="A11" s="243" t="s">
        <v>10</v>
      </c>
      <c r="B11" s="243"/>
      <c r="C11" s="243"/>
      <c r="D11" s="243"/>
      <c r="E11" s="261"/>
      <c r="F11" s="261"/>
      <c r="G11" s="261"/>
      <c r="H11" s="261"/>
      <c r="I11" s="261"/>
      <c r="J11" s="262"/>
      <c r="K11" s="262"/>
      <c r="L11" s="262"/>
      <c r="M11" s="262"/>
      <c r="N11" s="262"/>
      <c r="O11" s="262"/>
      <c r="P11" s="75"/>
      <c r="Q11" s="263"/>
      <c r="R11" s="263"/>
      <c r="S11" s="263"/>
      <c r="T11" s="263"/>
      <c r="U11" s="56"/>
      <c r="V11" s="56"/>
      <c r="W11" s="56"/>
      <c r="X11" s="2"/>
      <c r="Y11" s="2"/>
      <c r="Z11" s="2"/>
      <c r="AB11" s="63">
        <v>0.28125</v>
      </c>
      <c r="BL11"/>
      <c r="BM11"/>
      <c r="BN11"/>
      <c r="BO11"/>
      <c r="BP11"/>
      <c r="BQ11"/>
      <c r="BR11"/>
      <c r="BS11"/>
      <c r="BT11"/>
    </row>
    <row r="12" spans="1:263" ht="19.5" hidden="1" customHeight="1" x14ac:dyDescent="0.25">
      <c r="A12" s="243" t="s">
        <v>11</v>
      </c>
      <c r="B12" s="243"/>
      <c r="C12" s="243"/>
      <c r="D12" s="243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45"/>
      <c r="U12" s="245"/>
      <c r="V12" s="91"/>
      <c r="W12" s="91"/>
      <c r="X12" s="2"/>
      <c r="Y12" s="2"/>
      <c r="Z12" s="2"/>
      <c r="AB12" s="63">
        <v>0.28472222222222221</v>
      </c>
      <c r="BL12" s="99" t="s">
        <v>54</v>
      </c>
      <c r="BM12" s="99">
        <v>0.66</v>
      </c>
      <c r="BN12" s="100">
        <v>27.706799999999998</v>
      </c>
      <c r="BO12" s="100">
        <v>20.780100000000001</v>
      </c>
      <c r="BP12" s="100">
        <v>18.4712</v>
      </c>
      <c r="BQ12" s="100">
        <v>15.584250000000001</v>
      </c>
      <c r="BR12" s="100">
        <v>13.853400000000002</v>
      </c>
      <c r="BS12" s="100">
        <v>11.544500000000001</v>
      </c>
      <c r="BT12" s="100">
        <v>9.8952857142857162</v>
      </c>
    </row>
    <row r="13" spans="1:263" ht="19.5" hidden="1" customHeight="1" x14ac:dyDescent="0.2">
      <c r="A13" s="31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5"/>
      <c r="U13" s="265"/>
      <c r="V13" s="91"/>
      <c r="W13" s="91"/>
      <c r="X13" s="2"/>
      <c r="Y13" s="2"/>
      <c r="Z13" s="2"/>
      <c r="AB13" s="63">
        <v>0.28819444444444448</v>
      </c>
    </row>
    <row r="14" spans="1:263" ht="19.5" customHeight="1" x14ac:dyDescent="0.2">
      <c r="A14" s="243" t="s">
        <v>21</v>
      </c>
      <c r="B14" s="243"/>
      <c r="C14" s="243"/>
      <c r="D14" s="243"/>
      <c r="E14" s="252"/>
      <c r="F14" s="252"/>
      <c r="G14" s="252"/>
      <c r="H14" s="252"/>
      <c r="I14" s="252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6"/>
      <c r="V14" s="56"/>
      <c r="W14" s="56"/>
      <c r="X14" s="55"/>
      <c r="Y14" s="55"/>
      <c r="Z14" s="55"/>
      <c r="AB14" s="63">
        <v>0.29166666666666669</v>
      </c>
    </row>
    <row r="15" spans="1:263" ht="19.5" customHeight="1" x14ac:dyDescent="0.2">
      <c r="A15" s="243" t="s">
        <v>28</v>
      </c>
      <c r="B15" s="243"/>
      <c r="C15" s="243"/>
      <c r="D15" s="243"/>
      <c r="E15" s="252"/>
      <c r="F15" s="252"/>
      <c r="G15" s="252"/>
      <c r="H15" s="252"/>
      <c r="I15" s="252"/>
      <c r="J15" s="2"/>
      <c r="K15" s="2"/>
      <c r="L15" s="2"/>
      <c r="M15" s="2"/>
      <c r="N15" s="2"/>
      <c r="O15" s="2"/>
      <c r="P15" s="55"/>
      <c r="Q15" s="55"/>
      <c r="R15" s="55"/>
      <c r="S15" s="55"/>
      <c r="T15" s="56"/>
      <c r="U15" s="57"/>
      <c r="V15" s="57"/>
      <c r="W15" s="57"/>
      <c r="X15" s="55"/>
      <c r="Y15" s="55"/>
      <c r="Z15" s="55"/>
      <c r="AB15" s="63">
        <v>0.2951388888888889</v>
      </c>
    </row>
    <row r="16" spans="1:263" s="34" customFormat="1" ht="9" customHeight="1" x14ac:dyDescent="0.2">
      <c r="A16" s="81"/>
      <c r="B16" s="80"/>
      <c r="C16" s="80"/>
      <c r="D16" s="79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7"/>
      <c r="U16" s="78"/>
      <c r="V16" s="78"/>
      <c r="W16" s="78"/>
      <c r="AA16" s="64"/>
      <c r="AB16" s="63">
        <v>0.2986111111111111</v>
      </c>
      <c r="AC16" s="65"/>
      <c r="AD16" s="64"/>
      <c r="AE16" s="64"/>
      <c r="AF16" s="64"/>
      <c r="AG16" s="64"/>
      <c r="AH16" s="64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</row>
    <row r="17" spans="1:263" ht="3.75" hidden="1" customHeight="1" x14ac:dyDescent="0.2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X17" s="2"/>
      <c r="Y17" s="2"/>
      <c r="Z17" s="2"/>
      <c r="AA17" s="64"/>
      <c r="AB17" s="63">
        <v>0.30208333333333331</v>
      </c>
      <c r="AC17" s="65"/>
      <c r="AD17" s="64"/>
      <c r="AE17" s="64"/>
      <c r="AF17" s="64"/>
      <c r="AG17" s="64"/>
      <c r="AH17" s="64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</row>
    <row r="18" spans="1:263" ht="13.5" customHeight="1" x14ac:dyDescent="0.2">
      <c r="A18" s="266" t="s">
        <v>13</v>
      </c>
      <c r="B18" s="267"/>
      <c r="C18" s="267"/>
      <c r="D18" s="267"/>
      <c r="E18" s="267"/>
      <c r="F18" s="267"/>
      <c r="G18" s="267"/>
      <c r="H18" s="267"/>
      <c r="I18" s="268"/>
      <c r="J18" s="29"/>
      <c r="K18" s="60"/>
      <c r="L18" s="60"/>
      <c r="M18" s="21"/>
      <c r="N18" s="107"/>
      <c r="O18" s="266" t="s">
        <v>13</v>
      </c>
      <c r="P18" s="267"/>
      <c r="Q18" s="267"/>
      <c r="R18" s="267"/>
      <c r="S18" s="267"/>
      <c r="T18" s="267"/>
      <c r="U18" s="269"/>
      <c r="V18" s="108"/>
      <c r="W18" s="102"/>
      <c r="X18" s="29"/>
      <c r="Y18" s="60"/>
      <c r="Z18" s="101"/>
      <c r="AA18" s="66"/>
      <c r="AB18" s="63">
        <v>0.30555555555555552</v>
      </c>
      <c r="AC18" s="65"/>
      <c r="AD18" s="64"/>
      <c r="AE18" s="64"/>
      <c r="AF18" s="64"/>
      <c r="AG18" s="64"/>
      <c r="AH18" s="64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</row>
    <row r="19" spans="1:263" s="5" customFormat="1" ht="34.5" customHeight="1" x14ac:dyDescent="0.2">
      <c r="A19" s="17" t="s">
        <v>14</v>
      </c>
      <c r="B19" s="17" t="s">
        <v>19</v>
      </c>
      <c r="C19" s="17" t="s">
        <v>20</v>
      </c>
      <c r="D19" s="18" t="s">
        <v>15</v>
      </c>
      <c r="E19" s="270" t="s">
        <v>16</v>
      </c>
      <c r="F19" s="271"/>
      <c r="G19" s="48" t="s">
        <v>0</v>
      </c>
      <c r="H19" s="88"/>
      <c r="I19" s="30" t="s">
        <v>39</v>
      </c>
      <c r="J19" s="59" t="s">
        <v>41</v>
      </c>
      <c r="K19" s="61" t="s">
        <v>42</v>
      </c>
      <c r="L19" s="61" t="s">
        <v>55</v>
      </c>
      <c r="M19" s="61" t="s">
        <v>43</v>
      </c>
      <c r="N19" s="105" t="s">
        <v>53</v>
      </c>
      <c r="O19" s="17" t="s">
        <v>14</v>
      </c>
      <c r="P19" s="17" t="s">
        <v>19</v>
      </c>
      <c r="Q19" s="17" t="s">
        <v>20</v>
      </c>
      <c r="R19" s="18" t="s">
        <v>15</v>
      </c>
      <c r="S19" s="272" t="s">
        <v>16</v>
      </c>
      <c r="T19" s="273"/>
      <c r="U19" s="53" t="s">
        <v>39</v>
      </c>
      <c r="V19" s="109" t="s">
        <v>53</v>
      </c>
      <c r="W19" s="103"/>
      <c r="X19" s="59" t="s">
        <v>22</v>
      </c>
      <c r="Y19" s="61" t="s">
        <v>23</v>
      </c>
      <c r="Z19" s="61" t="s">
        <v>56</v>
      </c>
      <c r="AA19" s="66"/>
      <c r="AB19" s="63">
        <v>0.30902777777777779</v>
      </c>
      <c r="AC19" s="67"/>
      <c r="AD19" s="66"/>
      <c r="AE19" s="66"/>
      <c r="AF19" s="64"/>
      <c r="AG19" s="66"/>
      <c r="AH19" s="66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</row>
    <row r="20" spans="1:263" ht="18.75" customHeight="1" x14ac:dyDescent="0.2">
      <c r="A20" s="19"/>
      <c r="B20" s="54"/>
      <c r="C20" s="54"/>
      <c r="D20" s="112" t="str">
        <f>TEXT((C20-B20),"[mm]")</f>
        <v>00</v>
      </c>
      <c r="E20" s="235"/>
      <c r="F20" s="235"/>
      <c r="G20" s="49" t="str">
        <f>IF(E20=1,"A", IF(E20=2,"B", IF(E20=3,"C", IF(E20=4,"D", IF(E20&gt;4,"E","")))))</f>
        <v/>
      </c>
      <c r="H20" s="89">
        <f t="shared" ref="H20:H37" si="0">VALUE(D20)</f>
        <v>0</v>
      </c>
      <c r="I20" s="113" t="str">
        <f>IF(J20&lt;&gt;"",J20,IF(K20&lt;&gt;"",K20,IF(M20&lt;&gt;"",M20,"")))</f>
        <v/>
      </c>
      <c r="J20" s="114" t="str">
        <f t="shared" ref="J20:J30" si="1">IF(AND(A20&gt;$AM$1,A20&lt;$AN$1),IF(D20&lt;&gt;"",IF(E20=1,41.98, IF(E20=2,(62.97/2), IF(E20=3,83.96/3, IF(E20=4,94.45/4, IF(E20&gt;4,104.95/E20,"")))))*(D20/60),""),"")</f>
        <v/>
      </c>
      <c r="K20" s="115" t="str">
        <f t="shared" ref="K20:K30" si="2">IF(AND(A20&gt;$AM$2,A20&lt;$AN$2),IF(D20&lt;&gt;"",IF(E20=1,41.98, IF(E20=2,(62.97/2), IF(E20=3,83.96/3, IF(E20=4,94.45/4, IF(E20&gt;4,104.95/E20,"")))))*(D20/60),""),"")</f>
        <v/>
      </c>
      <c r="L20" s="115" t="str">
        <f>IF(AND(A20&gt;$AM$2,A20&lt;$AN$2),IF(D20&lt;&gt;"",IF(E20=1,33, IF(E20=2,25, IF(E20=3,20, IF(E20=4,16.25, IF(E20=5,11.67, IF(E20&gt;5,10))))))*(D20/60),""),"")</f>
        <v/>
      </c>
      <c r="M20" s="115" t="str">
        <f t="shared" ref="M20:M30" si="3">IF(AND(A20&gt;$AM$3,A20&lt;$AN$3),IF(D20&lt;&gt;"",IF(E20=1,41.98, IF(E20=2,(62.97/2), IF(E20=3,(83.96)/3, IF(E20=4,94.45/4, IF(E20&gt;4,104.95/E20,"")))))*(D20/60),""),"")</f>
        <v/>
      </c>
      <c r="N20" s="106" t="str">
        <f>L20</f>
        <v/>
      </c>
      <c r="O20" s="19"/>
      <c r="P20" s="54"/>
      <c r="Q20" s="54"/>
      <c r="R20" s="112" t="str">
        <f t="shared" ref="R20:R37" si="4">TEXT((Q20-P20),"[mm]")</f>
        <v>00</v>
      </c>
      <c r="S20" s="286"/>
      <c r="T20" s="287"/>
      <c r="U20" s="116" t="str">
        <f>IF(X20&lt;&gt;"",X20,IF(Y20&lt;&gt;"",Y20,IF(Z20&lt;&gt;"",Z20,"")))</f>
        <v/>
      </c>
      <c r="V20" s="110" t="str">
        <f>Z20</f>
        <v/>
      </c>
      <c r="W20" s="89">
        <f>VALUE(R20)</f>
        <v>0</v>
      </c>
      <c r="X20" s="33" t="str">
        <f t="shared" ref="X20:X30" si="5">IF(AND(O20&gt;$AM$1,O20&lt;$AN$1),IF(R20&lt;&gt;"",IF(S20=1,41.98, IF(S20=2,(62.97/2), IF(S20=3,83.96/3, IF(S20=4,94.45/4, IF(S20&gt;4,104.95/S20,"")))))*(R20/60),""),"")</f>
        <v/>
      </c>
      <c r="Y20" s="33" t="str">
        <f t="shared" ref="Y20:Y30" si="6">IF(AND(O20&gt;$AM$2,O20&lt;$AN$2),IF(R20&lt;&gt;"",IF(S20=1,41.98, IF(S20=2,(62.97/2), IF(S20=3,83.96/3, IF(S20=4,94.45/4, IF(S20&gt;4,104.95/S20,"")))))*(R20/60),""),"")</f>
        <v/>
      </c>
      <c r="Z20" s="33" t="str">
        <f>IF(AND(O20&gt;$AM$2,O20&lt;$AN$2),IF(R20&lt;&gt;"",IF(S20=1,33, IF(S20=2,25, IF(S20=3,20, IF(S20=4,16.25, IF(S20=5,11.67, IF(S20&gt;5,10))))))*(R20/60),""),"")</f>
        <v/>
      </c>
      <c r="AB20" s="63">
        <v>0.3125</v>
      </c>
    </row>
    <row r="21" spans="1:263" ht="18.75" customHeight="1" x14ac:dyDescent="0.2">
      <c r="A21" s="19"/>
      <c r="B21" s="54"/>
      <c r="C21" s="54"/>
      <c r="D21" s="112" t="str">
        <f t="shared" ref="D21:D30" si="7">TEXT((C21-B21),"[mm]")</f>
        <v>00</v>
      </c>
      <c r="E21" s="286"/>
      <c r="F21" s="287"/>
      <c r="G21" s="49"/>
      <c r="H21" s="89">
        <f t="shared" si="0"/>
        <v>0</v>
      </c>
      <c r="I21" s="113" t="str">
        <f t="shared" ref="I21:I30" si="8">IF(J21&lt;&gt;"",J21,IF(K21&lt;&gt;"",K21,IF(M21&lt;&gt;"",M21,"")))</f>
        <v/>
      </c>
      <c r="J21" s="114" t="str">
        <f t="shared" si="1"/>
        <v/>
      </c>
      <c r="K21" s="115" t="str">
        <f t="shared" si="2"/>
        <v/>
      </c>
      <c r="L21" s="115" t="str">
        <f t="shared" ref="L21:L30" si="9">IF(AND(A21&gt;$AM$2,A21&lt;$AN$2),IF(D21&lt;&gt;"",IF(E21=1,33, IF(E21=2,25, IF(E21=3,20, IF(E21=4,16.25, IF(E21=5,11.67, IF(E21&gt;5,10))))))*(D21/60),""),"")</f>
        <v/>
      </c>
      <c r="M21" s="115" t="str">
        <f t="shared" si="3"/>
        <v/>
      </c>
      <c r="N21" s="106" t="str">
        <f t="shared" ref="N21:N30" si="10">L21</f>
        <v/>
      </c>
      <c r="O21" s="19"/>
      <c r="P21" s="54"/>
      <c r="Q21" s="54"/>
      <c r="R21" s="112" t="str">
        <f t="shared" si="4"/>
        <v>00</v>
      </c>
      <c r="S21" s="286"/>
      <c r="T21" s="287"/>
      <c r="U21" s="116" t="str">
        <f t="shared" ref="U21:U30" si="11">IF(X21&lt;&gt;"",X21,IF(Y21&lt;&gt;"",Y21,IF(Z21&lt;&gt;"",Z21,"")))</f>
        <v/>
      </c>
      <c r="V21" s="110" t="str">
        <f t="shared" ref="V21:V30" si="12">Z21</f>
        <v/>
      </c>
      <c r="W21" s="89">
        <f t="shared" ref="W21:W37" si="13">VALUE(R21)</f>
        <v>0</v>
      </c>
      <c r="X21" s="33" t="str">
        <f t="shared" si="5"/>
        <v/>
      </c>
      <c r="Y21" s="33" t="str">
        <f t="shared" si="6"/>
        <v/>
      </c>
      <c r="Z21" s="33" t="str">
        <f t="shared" ref="Z21:Z30" si="14">IF(AND(O21&gt;$AM$2,O21&lt;$AN$2),IF(R21&lt;&gt;"",IF(S21=1,33, IF(S21=2,25, IF(S21=3,20, IF(S21=4,16.25, IF(S21=5,11.67, IF(S21&gt;5,10))))))*(R21/60),""),"")</f>
        <v/>
      </c>
      <c r="AA21" s="66"/>
      <c r="AB21" s="63">
        <v>0.31597222222222221</v>
      </c>
    </row>
    <row r="22" spans="1:263" ht="18.75" customHeight="1" x14ac:dyDescent="0.2">
      <c r="A22" s="19"/>
      <c r="B22" s="54"/>
      <c r="C22" s="54"/>
      <c r="D22" s="112" t="str">
        <f t="shared" si="7"/>
        <v>00</v>
      </c>
      <c r="E22" s="286"/>
      <c r="F22" s="287"/>
      <c r="G22" s="49"/>
      <c r="H22" s="89">
        <f t="shared" si="0"/>
        <v>0</v>
      </c>
      <c r="I22" s="113" t="str">
        <f t="shared" si="8"/>
        <v/>
      </c>
      <c r="J22" s="114" t="str">
        <f t="shared" si="1"/>
        <v/>
      </c>
      <c r="K22" s="115" t="str">
        <f t="shared" si="2"/>
        <v/>
      </c>
      <c r="L22" s="115" t="str">
        <f t="shared" si="9"/>
        <v/>
      </c>
      <c r="M22" s="115" t="str">
        <f t="shared" si="3"/>
        <v/>
      </c>
      <c r="N22" s="106" t="str">
        <f t="shared" si="10"/>
        <v/>
      </c>
      <c r="O22" s="19"/>
      <c r="P22" s="54"/>
      <c r="Q22" s="54"/>
      <c r="R22" s="112" t="str">
        <f t="shared" si="4"/>
        <v>00</v>
      </c>
      <c r="S22" s="286"/>
      <c r="T22" s="287"/>
      <c r="U22" s="116" t="str">
        <f t="shared" si="11"/>
        <v/>
      </c>
      <c r="V22" s="110" t="str">
        <f t="shared" si="12"/>
        <v/>
      </c>
      <c r="W22" s="89">
        <f t="shared" si="13"/>
        <v>0</v>
      </c>
      <c r="X22" s="33" t="str">
        <f t="shared" si="5"/>
        <v/>
      </c>
      <c r="Y22" s="33" t="str">
        <f t="shared" si="6"/>
        <v/>
      </c>
      <c r="Z22" s="33" t="str">
        <f t="shared" si="14"/>
        <v/>
      </c>
      <c r="AB22" s="63">
        <v>0.31944444444444448</v>
      </c>
    </row>
    <row r="23" spans="1:263" ht="18.75" customHeight="1" x14ac:dyDescent="0.2">
      <c r="A23" s="19"/>
      <c r="B23" s="54"/>
      <c r="C23" s="54"/>
      <c r="D23" s="112" t="str">
        <f t="shared" si="7"/>
        <v>00</v>
      </c>
      <c r="E23" s="286"/>
      <c r="F23" s="287"/>
      <c r="G23" s="49"/>
      <c r="H23" s="89">
        <f t="shared" si="0"/>
        <v>0</v>
      </c>
      <c r="I23" s="113" t="str">
        <f t="shared" si="8"/>
        <v/>
      </c>
      <c r="J23" s="114" t="str">
        <f t="shared" si="1"/>
        <v/>
      </c>
      <c r="K23" s="115" t="str">
        <f t="shared" si="2"/>
        <v/>
      </c>
      <c r="L23" s="115" t="str">
        <f t="shared" si="9"/>
        <v/>
      </c>
      <c r="M23" s="115" t="str">
        <f t="shared" si="3"/>
        <v/>
      </c>
      <c r="N23" s="106" t="str">
        <f t="shared" si="10"/>
        <v/>
      </c>
      <c r="O23" s="19"/>
      <c r="P23" s="54"/>
      <c r="Q23" s="54"/>
      <c r="R23" s="112" t="str">
        <f t="shared" si="4"/>
        <v>00</v>
      </c>
      <c r="S23" s="286"/>
      <c r="T23" s="287"/>
      <c r="U23" s="116" t="str">
        <f t="shared" si="11"/>
        <v/>
      </c>
      <c r="V23" s="110" t="str">
        <f t="shared" si="12"/>
        <v/>
      </c>
      <c r="W23" s="89">
        <f t="shared" si="13"/>
        <v>0</v>
      </c>
      <c r="X23" s="33" t="str">
        <f t="shared" si="5"/>
        <v/>
      </c>
      <c r="Y23" s="33" t="str">
        <f t="shared" si="6"/>
        <v/>
      </c>
      <c r="Z23" s="33" t="str">
        <f t="shared" si="14"/>
        <v/>
      </c>
      <c r="AB23" s="63">
        <v>0.32291666666666669</v>
      </c>
    </row>
    <row r="24" spans="1:263" ht="18.75" customHeight="1" x14ac:dyDescent="0.2">
      <c r="A24" s="19"/>
      <c r="B24" s="54"/>
      <c r="C24" s="54"/>
      <c r="D24" s="112" t="str">
        <f t="shared" si="7"/>
        <v>00</v>
      </c>
      <c r="E24" s="286"/>
      <c r="F24" s="287"/>
      <c r="G24" s="49"/>
      <c r="H24" s="89">
        <f t="shared" si="0"/>
        <v>0</v>
      </c>
      <c r="I24" s="113" t="str">
        <f t="shared" si="8"/>
        <v/>
      </c>
      <c r="J24" s="114" t="str">
        <f t="shared" si="1"/>
        <v/>
      </c>
      <c r="K24" s="115" t="str">
        <f t="shared" si="2"/>
        <v/>
      </c>
      <c r="L24" s="115" t="str">
        <f t="shared" si="9"/>
        <v/>
      </c>
      <c r="M24" s="115" t="str">
        <f t="shared" si="3"/>
        <v/>
      </c>
      <c r="N24" s="106" t="str">
        <f t="shared" si="10"/>
        <v/>
      </c>
      <c r="O24" s="19"/>
      <c r="P24" s="54"/>
      <c r="Q24" s="54"/>
      <c r="R24" s="112" t="str">
        <f t="shared" si="4"/>
        <v>00</v>
      </c>
      <c r="S24" s="286"/>
      <c r="T24" s="287"/>
      <c r="U24" s="116" t="str">
        <f t="shared" si="11"/>
        <v/>
      </c>
      <c r="V24" s="110" t="str">
        <f t="shared" si="12"/>
        <v/>
      </c>
      <c r="W24" s="89">
        <f t="shared" si="13"/>
        <v>0</v>
      </c>
      <c r="X24" s="33" t="str">
        <f t="shared" si="5"/>
        <v/>
      </c>
      <c r="Y24" s="33" t="str">
        <f t="shared" si="6"/>
        <v/>
      </c>
      <c r="Z24" s="33" t="str">
        <f t="shared" si="14"/>
        <v/>
      </c>
      <c r="AB24" s="63">
        <v>0.3263888888888889</v>
      </c>
    </row>
    <row r="25" spans="1:263" ht="18.75" customHeight="1" x14ac:dyDescent="0.2">
      <c r="A25" s="19"/>
      <c r="B25" s="54"/>
      <c r="C25" s="54"/>
      <c r="D25" s="112" t="str">
        <f t="shared" si="7"/>
        <v>00</v>
      </c>
      <c r="E25" s="286"/>
      <c r="F25" s="287"/>
      <c r="G25" s="49"/>
      <c r="H25" s="89">
        <f t="shared" si="0"/>
        <v>0</v>
      </c>
      <c r="I25" s="113" t="str">
        <f t="shared" si="8"/>
        <v/>
      </c>
      <c r="J25" s="114" t="str">
        <f t="shared" si="1"/>
        <v/>
      </c>
      <c r="K25" s="115" t="str">
        <f t="shared" si="2"/>
        <v/>
      </c>
      <c r="L25" s="115" t="str">
        <f t="shared" si="9"/>
        <v/>
      </c>
      <c r="M25" s="115" t="str">
        <f t="shared" si="3"/>
        <v/>
      </c>
      <c r="N25" s="106" t="str">
        <f t="shared" si="10"/>
        <v/>
      </c>
      <c r="O25" s="19"/>
      <c r="P25" s="54"/>
      <c r="Q25" s="54"/>
      <c r="R25" s="112" t="str">
        <f t="shared" si="4"/>
        <v>00</v>
      </c>
      <c r="S25" s="235"/>
      <c r="T25" s="235"/>
      <c r="U25" s="116" t="str">
        <f t="shared" si="11"/>
        <v/>
      </c>
      <c r="V25" s="110" t="str">
        <f t="shared" si="12"/>
        <v/>
      </c>
      <c r="W25" s="89">
        <f t="shared" si="13"/>
        <v>0</v>
      </c>
      <c r="X25" s="33" t="str">
        <f t="shared" si="5"/>
        <v/>
      </c>
      <c r="Y25" s="33" t="str">
        <f t="shared" si="6"/>
        <v/>
      </c>
      <c r="Z25" s="33" t="str">
        <f t="shared" si="14"/>
        <v/>
      </c>
      <c r="AB25" s="63">
        <v>0.3298611111111111</v>
      </c>
    </row>
    <row r="26" spans="1:263" ht="18.75" customHeight="1" x14ac:dyDescent="0.2">
      <c r="A26" s="19"/>
      <c r="B26" s="54"/>
      <c r="C26" s="54"/>
      <c r="D26" s="112" t="str">
        <f t="shared" si="7"/>
        <v>00</v>
      </c>
      <c r="E26" s="286"/>
      <c r="F26" s="287"/>
      <c r="G26" s="49"/>
      <c r="H26" s="89">
        <f t="shared" si="0"/>
        <v>0</v>
      </c>
      <c r="I26" s="113" t="str">
        <f t="shared" si="8"/>
        <v/>
      </c>
      <c r="J26" s="114" t="str">
        <f t="shared" si="1"/>
        <v/>
      </c>
      <c r="K26" s="115" t="str">
        <f t="shared" si="2"/>
        <v/>
      </c>
      <c r="L26" s="115" t="str">
        <f t="shared" si="9"/>
        <v/>
      </c>
      <c r="M26" s="115" t="str">
        <f t="shared" si="3"/>
        <v/>
      </c>
      <c r="N26" s="106" t="str">
        <f t="shared" si="10"/>
        <v/>
      </c>
      <c r="O26" s="19"/>
      <c r="P26" s="54"/>
      <c r="Q26" s="54"/>
      <c r="R26" s="112" t="str">
        <f t="shared" si="4"/>
        <v>00</v>
      </c>
      <c r="S26" s="286"/>
      <c r="T26" s="287"/>
      <c r="U26" s="116" t="str">
        <f t="shared" si="11"/>
        <v/>
      </c>
      <c r="V26" s="110" t="str">
        <f t="shared" si="12"/>
        <v/>
      </c>
      <c r="W26" s="89">
        <f t="shared" si="13"/>
        <v>0</v>
      </c>
      <c r="X26" s="33" t="str">
        <f t="shared" si="5"/>
        <v/>
      </c>
      <c r="Y26" s="33" t="str">
        <f t="shared" si="6"/>
        <v/>
      </c>
      <c r="Z26" s="33" t="str">
        <f t="shared" si="14"/>
        <v/>
      </c>
      <c r="AB26" s="63">
        <v>0.33333333333333331</v>
      </c>
    </row>
    <row r="27" spans="1:263" ht="18.75" customHeight="1" x14ac:dyDescent="0.2">
      <c r="A27" s="19"/>
      <c r="B27" s="54"/>
      <c r="C27" s="54"/>
      <c r="D27" s="112" t="str">
        <f t="shared" si="7"/>
        <v>00</v>
      </c>
      <c r="E27" s="286"/>
      <c r="F27" s="287"/>
      <c r="G27" s="49"/>
      <c r="H27" s="89">
        <f t="shared" si="0"/>
        <v>0</v>
      </c>
      <c r="I27" s="113" t="str">
        <f t="shared" si="8"/>
        <v/>
      </c>
      <c r="J27" s="114" t="str">
        <f t="shared" si="1"/>
        <v/>
      </c>
      <c r="K27" s="115" t="str">
        <f t="shared" si="2"/>
        <v/>
      </c>
      <c r="L27" s="115" t="str">
        <f t="shared" si="9"/>
        <v/>
      </c>
      <c r="M27" s="115" t="str">
        <f t="shared" si="3"/>
        <v/>
      </c>
      <c r="N27" s="106" t="str">
        <f t="shared" si="10"/>
        <v/>
      </c>
      <c r="O27" s="19"/>
      <c r="P27" s="54"/>
      <c r="Q27" s="54"/>
      <c r="R27" s="112" t="str">
        <f t="shared" si="4"/>
        <v>00</v>
      </c>
      <c r="S27" s="235"/>
      <c r="T27" s="235"/>
      <c r="U27" s="116" t="str">
        <f t="shared" si="11"/>
        <v/>
      </c>
      <c r="V27" s="110" t="str">
        <f t="shared" si="12"/>
        <v/>
      </c>
      <c r="W27" s="89">
        <f t="shared" si="13"/>
        <v>0</v>
      </c>
      <c r="X27" s="33" t="str">
        <f t="shared" si="5"/>
        <v/>
      </c>
      <c r="Y27" s="33" t="str">
        <f t="shared" si="6"/>
        <v/>
      </c>
      <c r="Z27" s="33" t="str">
        <f t="shared" si="14"/>
        <v/>
      </c>
      <c r="AB27" s="63">
        <v>0.33680555555555558</v>
      </c>
    </row>
    <row r="28" spans="1:263" ht="18.75" customHeight="1" x14ac:dyDescent="0.2">
      <c r="A28" s="19"/>
      <c r="B28" s="54"/>
      <c r="C28" s="54"/>
      <c r="D28" s="112" t="str">
        <f t="shared" si="7"/>
        <v>00</v>
      </c>
      <c r="E28" s="286"/>
      <c r="F28" s="287"/>
      <c r="G28" s="49"/>
      <c r="H28" s="89">
        <f t="shared" si="0"/>
        <v>0</v>
      </c>
      <c r="I28" s="113" t="str">
        <f t="shared" si="8"/>
        <v/>
      </c>
      <c r="J28" s="114" t="str">
        <f t="shared" si="1"/>
        <v/>
      </c>
      <c r="K28" s="115" t="str">
        <f t="shared" si="2"/>
        <v/>
      </c>
      <c r="L28" s="115" t="str">
        <f t="shared" si="9"/>
        <v/>
      </c>
      <c r="M28" s="115" t="str">
        <f t="shared" si="3"/>
        <v/>
      </c>
      <c r="N28" s="106" t="str">
        <f t="shared" si="10"/>
        <v/>
      </c>
      <c r="O28" s="19"/>
      <c r="P28" s="54"/>
      <c r="Q28" s="54"/>
      <c r="R28" s="112" t="str">
        <f t="shared" si="4"/>
        <v>00</v>
      </c>
      <c r="S28" s="286"/>
      <c r="T28" s="287"/>
      <c r="U28" s="116" t="str">
        <f t="shared" si="11"/>
        <v/>
      </c>
      <c r="V28" s="110" t="str">
        <f t="shared" si="12"/>
        <v/>
      </c>
      <c r="W28" s="89">
        <f t="shared" si="13"/>
        <v>0</v>
      </c>
      <c r="X28" s="33" t="str">
        <f t="shared" si="5"/>
        <v/>
      </c>
      <c r="Y28" s="33" t="str">
        <f t="shared" si="6"/>
        <v/>
      </c>
      <c r="Z28" s="33" t="str">
        <f t="shared" si="14"/>
        <v/>
      </c>
      <c r="AB28" s="63">
        <v>0.34027777777777773</v>
      </c>
    </row>
    <row r="29" spans="1:263" ht="18.75" customHeight="1" x14ac:dyDescent="0.2">
      <c r="A29" s="19"/>
      <c r="B29" s="54"/>
      <c r="C29" s="54"/>
      <c r="D29" s="112" t="str">
        <f t="shared" si="7"/>
        <v>00</v>
      </c>
      <c r="E29" s="286"/>
      <c r="F29" s="287"/>
      <c r="G29" s="49"/>
      <c r="H29" s="89">
        <f t="shared" si="0"/>
        <v>0</v>
      </c>
      <c r="I29" s="113" t="str">
        <f t="shared" si="8"/>
        <v/>
      </c>
      <c r="J29" s="114" t="str">
        <f t="shared" si="1"/>
        <v/>
      </c>
      <c r="K29" s="115" t="str">
        <f t="shared" si="2"/>
        <v/>
      </c>
      <c r="L29" s="115" t="str">
        <f t="shared" si="9"/>
        <v/>
      </c>
      <c r="M29" s="115" t="str">
        <f t="shared" si="3"/>
        <v/>
      </c>
      <c r="N29" s="106" t="str">
        <f t="shared" si="10"/>
        <v/>
      </c>
      <c r="O29" s="19"/>
      <c r="P29" s="54"/>
      <c r="Q29" s="54"/>
      <c r="R29" s="112" t="str">
        <f t="shared" si="4"/>
        <v>00</v>
      </c>
      <c r="S29" s="235"/>
      <c r="T29" s="235"/>
      <c r="U29" s="116" t="str">
        <f t="shared" si="11"/>
        <v/>
      </c>
      <c r="V29" s="110" t="str">
        <f t="shared" si="12"/>
        <v/>
      </c>
      <c r="W29" s="89">
        <f t="shared" si="13"/>
        <v>0</v>
      </c>
      <c r="X29" s="33" t="str">
        <f t="shared" si="5"/>
        <v/>
      </c>
      <c r="Y29" s="33" t="str">
        <f t="shared" si="6"/>
        <v/>
      </c>
      <c r="Z29" s="33" t="str">
        <f t="shared" si="14"/>
        <v/>
      </c>
      <c r="AB29" s="63">
        <v>0.34375</v>
      </c>
    </row>
    <row r="30" spans="1:263" ht="18.75" customHeight="1" x14ac:dyDescent="0.2">
      <c r="A30" s="19"/>
      <c r="B30" s="54"/>
      <c r="C30" s="54"/>
      <c r="D30" s="112" t="str">
        <f t="shared" si="7"/>
        <v>00</v>
      </c>
      <c r="E30" s="286"/>
      <c r="F30" s="287"/>
      <c r="G30" s="49"/>
      <c r="H30" s="89">
        <f t="shared" si="0"/>
        <v>0</v>
      </c>
      <c r="I30" s="113" t="str">
        <f t="shared" si="8"/>
        <v/>
      </c>
      <c r="J30" s="114" t="str">
        <f t="shared" si="1"/>
        <v/>
      </c>
      <c r="K30" s="115" t="str">
        <f t="shared" si="2"/>
        <v/>
      </c>
      <c r="L30" s="115" t="str">
        <f t="shared" si="9"/>
        <v/>
      </c>
      <c r="M30" s="115" t="str">
        <f t="shared" si="3"/>
        <v/>
      </c>
      <c r="N30" s="106" t="str">
        <f t="shared" si="10"/>
        <v/>
      </c>
      <c r="O30" s="19"/>
      <c r="P30" s="54"/>
      <c r="Q30" s="54"/>
      <c r="R30" s="112" t="str">
        <f t="shared" si="4"/>
        <v>00</v>
      </c>
      <c r="S30" s="235"/>
      <c r="T30" s="235"/>
      <c r="U30" s="116" t="str">
        <f t="shared" si="11"/>
        <v/>
      </c>
      <c r="V30" s="110" t="str">
        <f t="shared" si="12"/>
        <v/>
      </c>
      <c r="W30" s="89">
        <f t="shared" si="13"/>
        <v>0</v>
      </c>
      <c r="X30" s="33" t="str">
        <f t="shared" si="5"/>
        <v/>
      </c>
      <c r="Y30" s="33" t="str">
        <f t="shared" si="6"/>
        <v/>
      </c>
      <c r="Z30" s="33" t="str">
        <f t="shared" si="14"/>
        <v/>
      </c>
      <c r="AB30" s="63">
        <v>0.34722222222222227</v>
      </c>
    </row>
    <row r="31" spans="1:263" ht="18.75" customHeight="1" x14ac:dyDescent="0.2">
      <c r="A31" s="19"/>
      <c r="B31" s="54"/>
      <c r="C31" s="54"/>
      <c r="D31" s="112" t="str">
        <f t="shared" ref="D31:D37" si="15">TEXT((C31-B31),"[mm]")</f>
        <v>00</v>
      </c>
      <c r="E31" s="286"/>
      <c r="F31" s="287"/>
      <c r="G31" s="49"/>
      <c r="H31" s="89">
        <f>VALUE(D31)</f>
        <v>0</v>
      </c>
      <c r="I31" s="113" t="str">
        <f>IF(J31&lt;&gt;"",J31,IF(K31&lt;&gt;"",K31,IF(M31&lt;&gt;"",M31,"")))</f>
        <v/>
      </c>
      <c r="J31" s="114" t="str">
        <f>IF(AND(A31&gt;$AM$1,A31&lt;$AN$1),IF(D31&lt;&gt;"",IF(E31=1,41.98, IF(E31=2,(62.97/2), IF(E31=3,83.96/3, IF(E31=4,94.45/4, IF(E31&gt;4,104.95/E31,"")))))*(D31/60),""),"")</f>
        <v/>
      </c>
      <c r="K31" s="115" t="str">
        <f>IF(AND(A31&gt;$AM$2,A31&lt;$AN$2),IF(D31&lt;&gt;"",IF(E31=1,41.98, IF(E31=2,(62.97/2), IF(E31=3,83.96/3, IF(E31=4,94.45/4, IF(E31&gt;4,104.95/E31,"")))))*(D31/60),""),"")</f>
        <v/>
      </c>
      <c r="L31" s="115" t="str">
        <f>IF(AND(A31&gt;$AM$2,A31&lt;$AN$2),IF(D31&lt;&gt;"",IF(E31=1,33, IF(E31=2,25, IF(E31=3,20, IF(E31=4,16.25, IF(E31=5,11.67, IF(E31&gt;5,10))))))*(D31/60),""),"")</f>
        <v/>
      </c>
      <c r="M31" s="115" t="str">
        <f>IF(AND(A31&gt;$AM$3,A31&lt;$AN$3),IF(D31&lt;&gt;"",IF(E31=1,41.98, IF(E31=2,(62.97/2), IF(E31=3,(83.96)/3, IF(E31=4,94.45/4, IF(E31&gt;4,104.95/E31,"")))))*(D31/60),""),"")</f>
        <v/>
      </c>
      <c r="N31" s="106" t="str">
        <f>L31</f>
        <v/>
      </c>
      <c r="O31" s="19"/>
      <c r="P31" s="54"/>
      <c r="Q31" s="54"/>
      <c r="R31" s="112" t="str">
        <f t="shared" ref="R31:R36" si="16">TEXT((Q31-P31),"[mm]")</f>
        <v>00</v>
      </c>
      <c r="S31" s="286"/>
      <c r="T31" s="287"/>
      <c r="U31" s="116" t="str">
        <f t="shared" ref="U31:U37" si="17">IF(X31&lt;&gt;"",X31,IF(Y31&lt;&gt;"",Y31,IF(Z31&lt;&gt;"",Z31,"")))</f>
        <v/>
      </c>
      <c r="V31" s="110" t="str">
        <f t="shared" ref="V31:V37" si="18">Z31</f>
        <v/>
      </c>
      <c r="W31" s="89">
        <f t="shared" si="13"/>
        <v>0</v>
      </c>
      <c r="X31" s="33" t="str">
        <f t="shared" ref="X31:X37" si="19">IF(AND(O31&gt;$AM$1,O31&lt;$AN$1),IF(R31&lt;&gt;"",IF(S31=1,41.98, IF(S31=2,(62.97/2), IF(S31=3,83.96/3, IF(S31=4,94.45/4, IF(S31&gt;4,104.95/S31,"")))))*(R31/60),""),"")</f>
        <v/>
      </c>
      <c r="Y31" s="33" t="str">
        <f t="shared" ref="Y31:Y37" si="20">IF(AND(O31&gt;$AM$2,O31&lt;$AN$2),IF(R31&lt;&gt;"",IF(S31=1,41.98, IF(S31=2,(62.97/2), IF(S31=3,83.96/3, IF(S31=4,94.45/4, IF(S31&gt;4,104.95/S31,"")))))*(R31/60),""),"")</f>
        <v/>
      </c>
      <c r="Z31" s="33" t="str">
        <f t="shared" ref="Z31:Z37" si="21">IF(AND(O31&gt;$AM$2,O31&lt;$AN$2),IF(R31&lt;&gt;"",IF(S31=1,33, IF(S31=2,25, IF(S31=3,20, IF(S31=4,16.25, IF(S31=5,11.67, IF(S31&gt;5,10))))))*(R31/60),""),"")</f>
        <v/>
      </c>
    </row>
    <row r="32" spans="1:263" ht="18.75" customHeight="1" x14ac:dyDescent="0.2">
      <c r="A32" s="19"/>
      <c r="B32" s="54"/>
      <c r="C32" s="54"/>
      <c r="D32" s="112" t="str">
        <f t="shared" si="15"/>
        <v>00</v>
      </c>
      <c r="E32" s="286"/>
      <c r="F32" s="287"/>
      <c r="G32" s="49"/>
      <c r="H32" s="89"/>
      <c r="I32" s="113" t="str">
        <f t="shared" ref="I32:I37" si="22">IF(J32&lt;&gt;"",J32,IF(K32&lt;&gt;"",K32,IF(M32&lt;&gt;"",M32,"")))</f>
        <v/>
      </c>
      <c r="J32" s="114" t="str">
        <f t="shared" ref="J32:J37" si="23">IF(AND(A32&gt;$AM$1,A32&lt;$AN$1),IF(D32&lt;&gt;"",IF(E32=1,41.98, IF(E32=2,(62.97/2), IF(E32=3,83.96/3, IF(E32=4,94.45/4, IF(E32&gt;4,104.95/E32,"")))))*(D32/60),""),"")</f>
        <v/>
      </c>
      <c r="K32" s="115" t="str">
        <f t="shared" ref="K32:K37" si="24">IF(AND(A32&gt;$AM$2,A32&lt;$AN$2),IF(D32&lt;&gt;"",IF(E32=1,41.98, IF(E32=2,(62.97/2), IF(E32=3,83.96/3, IF(E32=4,94.45/4, IF(E32&gt;4,104.95/E32,"")))))*(D32/60),""),"")</f>
        <v/>
      </c>
      <c r="L32" s="115" t="str">
        <f t="shared" ref="L32:L37" si="25">IF(AND(A32&gt;$AM$2,A32&lt;$AN$2),IF(D32&lt;&gt;"",IF(E32=1,33, IF(E32=2,25, IF(E32=3,20, IF(E32=4,16.25, IF(E32=5,11.67, IF(E32&gt;5,10))))))*(D32/60),""),"")</f>
        <v/>
      </c>
      <c r="M32" s="115" t="str">
        <f t="shared" ref="M32:M37" si="26">IF(AND(A32&gt;$AM$3,A32&lt;$AN$3),IF(D32&lt;&gt;"",IF(E32=1,41.98, IF(E32=2,(62.97/2), IF(E32=3,(83.96)/3, IF(E32=4,94.45/4, IF(E32&gt;4,104.95/E32,"")))))*(D32/60),""),"")</f>
        <v/>
      </c>
      <c r="N32" s="106" t="str">
        <f t="shared" ref="N32:N37" si="27">L32</f>
        <v/>
      </c>
      <c r="O32" s="19"/>
      <c r="P32" s="54"/>
      <c r="Q32" s="54"/>
      <c r="R32" s="112" t="str">
        <f t="shared" si="16"/>
        <v>00</v>
      </c>
      <c r="S32" s="235"/>
      <c r="T32" s="235"/>
      <c r="U32" s="116" t="str">
        <f t="shared" si="17"/>
        <v/>
      </c>
      <c r="V32" s="110" t="str">
        <f t="shared" si="18"/>
        <v/>
      </c>
      <c r="W32" s="89">
        <f t="shared" si="13"/>
        <v>0</v>
      </c>
      <c r="X32" s="33" t="str">
        <f t="shared" si="19"/>
        <v/>
      </c>
      <c r="Y32" s="33" t="str">
        <f t="shared" si="20"/>
        <v/>
      </c>
      <c r="Z32" s="33" t="str">
        <f t="shared" si="21"/>
        <v/>
      </c>
    </row>
    <row r="33" spans="1:34" ht="18.75" customHeight="1" x14ac:dyDescent="0.2">
      <c r="A33" s="19"/>
      <c r="B33" s="54"/>
      <c r="C33" s="54"/>
      <c r="D33" s="112" t="str">
        <f t="shared" si="15"/>
        <v>00</v>
      </c>
      <c r="E33" s="286"/>
      <c r="F33" s="287"/>
      <c r="G33" s="49"/>
      <c r="H33" s="89"/>
      <c r="I33" s="113" t="str">
        <f t="shared" si="22"/>
        <v/>
      </c>
      <c r="J33" s="114" t="str">
        <f t="shared" si="23"/>
        <v/>
      </c>
      <c r="K33" s="115" t="str">
        <f t="shared" si="24"/>
        <v/>
      </c>
      <c r="L33" s="115" t="str">
        <f t="shared" si="25"/>
        <v/>
      </c>
      <c r="M33" s="115" t="str">
        <f t="shared" si="26"/>
        <v/>
      </c>
      <c r="N33" s="106" t="str">
        <f t="shared" si="27"/>
        <v/>
      </c>
      <c r="O33" s="19"/>
      <c r="P33" s="54"/>
      <c r="Q33" s="54"/>
      <c r="R33" s="112" t="str">
        <f t="shared" si="16"/>
        <v>00</v>
      </c>
      <c r="S33" s="286"/>
      <c r="T33" s="287"/>
      <c r="U33" s="116" t="str">
        <f t="shared" si="17"/>
        <v/>
      </c>
      <c r="V33" s="110" t="str">
        <f t="shared" si="18"/>
        <v/>
      </c>
      <c r="W33" s="89">
        <f t="shared" si="13"/>
        <v>0</v>
      </c>
      <c r="X33" s="33" t="str">
        <f t="shared" si="19"/>
        <v/>
      </c>
      <c r="Y33" s="33" t="str">
        <f t="shared" si="20"/>
        <v/>
      </c>
      <c r="Z33" s="33" t="str">
        <f t="shared" si="21"/>
        <v/>
      </c>
    </row>
    <row r="34" spans="1:34" ht="18.75" customHeight="1" x14ac:dyDescent="0.2">
      <c r="A34" s="19"/>
      <c r="B34" s="54"/>
      <c r="C34" s="54"/>
      <c r="D34" s="112" t="str">
        <f t="shared" si="15"/>
        <v>00</v>
      </c>
      <c r="E34" s="286"/>
      <c r="F34" s="287"/>
      <c r="G34" s="49"/>
      <c r="H34" s="89"/>
      <c r="I34" s="113" t="str">
        <f t="shared" si="22"/>
        <v/>
      </c>
      <c r="J34" s="114" t="str">
        <f t="shared" si="23"/>
        <v/>
      </c>
      <c r="K34" s="115" t="str">
        <f t="shared" si="24"/>
        <v/>
      </c>
      <c r="L34" s="115" t="str">
        <f t="shared" si="25"/>
        <v/>
      </c>
      <c r="M34" s="115" t="str">
        <f t="shared" si="26"/>
        <v/>
      </c>
      <c r="N34" s="106" t="str">
        <f t="shared" si="27"/>
        <v/>
      </c>
      <c r="O34" s="19"/>
      <c r="P34" s="54"/>
      <c r="Q34" s="54"/>
      <c r="R34" s="112" t="str">
        <f t="shared" si="16"/>
        <v>00</v>
      </c>
      <c r="S34" s="235"/>
      <c r="T34" s="235"/>
      <c r="U34" s="116" t="str">
        <f t="shared" si="17"/>
        <v/>
      </c>
      <c r="V34" s="110" t="str">
        <f t="shared" si="18"/>
        <v/>
      </c>
      <c r="W34" s="89">
        <f t="shared" si="13"/>
        <v>0</v>
      </c>
      <c r="X34" s="33" t="str">
        <f t="shared" si="19"/>
        <v/>
      </c>
      <c r="Y34" s="33" t="str">
        <f t="shared" si="20"/>
        <v/>
      </c>
      <c r="Z34" s="33" t="str">
        <f t="shared" si="21"/>
        <v/>
      </c>
    </row>
    <row r="35" spans="1:34" ht="18.75" customHeight="1" x14ac:dyDescent="0.2">
      <c r="A35" s="19"/>
      <c r="B35" s="54"/>
      <c r="C35" s="54"/>
      <c r="D35" s="112" t="str">
        <f t="shared" si="15"/>
        <v>00</v>
      </c>
      <c r="E35" s="286"/>
      <c r="F35" s="287"/>
      <c r="G35" s="49"/>
      <c r="H35" s="89"/>
      <c r="I35" s="113" t="str">
        <f t="shared" si="22"/>
        <v/>
      </c>
      <c r="J35" s="114" t="str">
        <f t="shared" si="23"/>
        <v/>
      </c>
      <c r="K35" s="115" t="str">
        <f t="shared" si="24"/>
        <v/>
      </c>
      <c r="L35" s="115" t="str">
        <f t="shared" si="25"/>
        <v/>
      </c>
      <c r="M35" s="115" t="str">
        <f t="shared" si="26"/>
        <v/>
      </c>
      <c r="N35" s="106" t="str">
        <f t="shared" si="27"/>
        <v/>
      </c>
      <c r="O35" s="19"/>
      <c r="P35" s="54"/>
      <c r="Q35" s="54"/>
      <c r="R35" s="112" t="str">
        <f t="shared" si="16"/>
        <v>00</v>
      </c>
      <c r="S35" s="286"/>
      <c r="T35" s="287"/>
      <c r="U35" s="116" t="str">
        <f t="shared" si="17"/>
        <v/>
      </c>
      <c r="V35" s="110" t="str">
        <f t="shared" si="18"/>
        <v/>
      </c>
      <c r="W35" s="89">
        <f t="shared" si="13"/>
        <v>0</v>
      </c>
      <c r="X35" s="33" t="str">
        <f t="shared" si="19"/>
        <v/>
      </c>
      <c r="Y35" s="33" t="str">
        <f t="shared" si="20"/>
        <v/>
      </c>
      <c r="Z35" s="33" t="str">
        <f t="shared" si="21"/>
        <v/>
      </c>
    </row>
    <row r="36" spans="1:34" ht="18.75" customHeight="1" x14ac:dyDescent="0.2">
      <c r="A36" s="19"/>
      <c r="B36" s="54"/>
      <c r="C36" s="54"/>
      <c r="D36" s="112" t="str">
        <f t="shared" si="15"/>
        <v>00</v>
      </c>
      <c r="E36" s="286"/>
      <c r="F36" s="287"/>
      <c r="G36" s="49"/>
      <c r="H36" s="89"/>
      <c r="I36" s="113" t="str">
        <f t="shared" si="22"/>
        <v/>
      </c>
      <c r="J36" s="114" t="str">
        <f t="shared" si="23"/>
        <v/>
      </c>
      <c r="K36" s="115" t="str">
        <f t="shared" si="24"/>
        <v/>
      </c>
      <c r="L36" s="115" t="str">
        <f t="shared" si="25"/>
        <v/>
      </c>
      <c r="M36" s="115" t="str">
        <f t="shared" si="26"/>
        <v/>
      </c>
      <c r="N36" s="106" t="str">
        <f t="shared" si="27"/>
        <v/>
      </c>
      <c r="O36" s="19"/>
      <c r="P36" s="54"/>
      <c r="Q36" s="54"/>
      <c r="R36" s="112" t="str">
        <f t="shared" si="16"/>
        <v>00</v>
      </c>
      <c r="S36" s="286"/>
      <c r="T36" s="287"/>
      <c r="U36" s="116" t="str">
        <f t="shared" si="17"/>
        <v/>
      </c>
      <c r="V36" s="110" t="str">
        <f t="shared" si="18"/>
        <v/>
      </c>
      <c r="W36" s="89">
        <f t="shared" si="13"/>
        <v>0</v>
      </c>
      <c r="X36" s="33" t="str">
        <f t="shared" si="19"/>
        <v/>
      </c>
      <c r="Y36" s="33" t="str">
        <f t="shared" si="20"/>
        <v/>
      </c>
      <c r="Z36" s="33" t="str">
        <f t="shared" si="21"/>
        <v/>
      </c>
    </row>
    <row r="37" spans="1:34" ht="18.75" customHeight="1" x14ac:dyDescent="0.2">
      <c r="A37" s="19"/>
      <c r="B37" s="54"/>
      <c r="C37" s="54"/>
      <c r="D37" s="112" t="str">
        <f t="shared" si="15"/>
        <v>00</v>
      </c>
      <c r="E37" s="286"/>
      <c r="F37" s="287"/>
      <c r="G37" s="49"/>
      <c r="H37" s="89">
        <f t="shared" si="0"/>
        <v>0</v>
      </c>
      <c r="I37" s="113" t="str">
        <f t="shared" si="22"/>
        <v/>
      </c>
      <c r="J37" s="114" t="str">
        <f t="shared" si="23"/>
        <v/>
      </c>
      <c r="K37" s="115" t="str">
        <f t="shared" si="24"/>
        <v/>
      </c>
      <c r="L37" s="115" t="str">
        <f t="shared" si="25"/>
        <v/>
      </c>
      <c r="M37" s="115" t="str">
        <f t="shared" si="26"/>
        <v/>
      </c>
      <c r="N37" s="106" t="str">
        <f t="shared" si="27"/>
        <v/>
      </c>
      <c r="O37" s="19"/>
      <c r="P37" s="54"/>
      <c r="Q37" s="54"/>
      <c r="R37" s="112" t="str">
        <f t="shared" si="4"/>
        <v>00</v>
      </c>
      <c r="S37" s="286"/>
      <c r="T37" s="287"/>
      <c r="U37" s="116" t="str">
        <f t="shared" si="17"/>
        <v/>
      </c>
      <c r="V37" s="110" t="str">
        <f t="shared" si="18"/>
        <v/>
      </c>
      <c r="W37" s="89">
        <f t="shared" si="13"/>
        <v>0</v>
      </c>
      <c r="X37" s="33" t="str">
        <f t="shared" si="19"/>
        <v/>
      </c>
      <c r="Y37" s="33" t="str">
        <f t="shared" si="20"/>
        <v/>
      </c>
      <c r="Z37" s="33" t="str">
        <f t="shared" si="21"/>
        <v/>
      </c>
      <c r="AB37" s="63">
        <v>0.35069444444444442</v>
      </c>
    </row>
    <row r="38" spans="1:34" ht="4.5" customHeight="1" x14ac:dyDescent="0.2">
      <c r="A38" s="1"/>
      <c r="B38" s="1"/>
      <c r="C38" s="1"/>
      <c r="P38" s="1"/>
      <c r="Q38" s="1"/>
      <c r="AB38" s="63">
        <v>0.35416666666666669</v>
      </c>
    </row>
    <row r="39" spans="1:34" s="3" customFormat="1" ht="14.25" customHeight="1" x14ac:dyDescent="0.2">
      <c r="A39" s="3" t="s">
        <v>17</v>
      </c>
      <c r="D39" s="279" t="str">
        <f>IF(SUM(H20:H37)+SUM(W20:W37)&gt;0,(SUM(H20:H37)+SUM(W20:W37))/60,"")</f>
        <v/>
      </c>
      <c r="E39" s="279"/>
      <c r="F39" s="279"/>
      <c r="G39" s="279"/>
      <c r="J39" s="6"/>
      <c r="K39" s="6"/>
      <c r="L39" s="6"/>
      <c r="M39" s="6"/>
      <c r="N39" s="6"/>
      <c r="W39" s="6"/>
      <c r="X39" s="6"/>
      <c r="Y39" s="6"/>
      <c r="Z39" s="6"/>
      <c r="AA39" s="68"/>
      <c r="AB39" s="63">
        <v>0.3576388888888889</v>
      </c>
      <c r="AC39" s="69"/>
      <c r="AD39" s="68"/>
      <c r="AE39" s="68"/>
      <c r="AF39" s="68"/>
      <c r="AG39" s="68"/>
      <c r="AH39" s="68"/>
    </row>
    <row r="40" spans="1:34" s="3" customFormat="1" ht="14.25" customHeight="1" x14ac:dyDescent="0.2">
      <c r="D40" s="123"/>
      <c r="E40" s="123"/>
      <c r="F40" s="123"/>
      <c r="G40" s="123"/>
      <c r="H40" s="124"/>
      <c r="I40" s="124"/>
      <c r="J40" s="125"/>
      <c r="K40" s="125"/>
      <c r="L40" s="125"/>
      <c r="M40" s="125"/>
      <c r="N40" s="125"/>
      <c r="O40" s="243" t="s">
        <v>18</v>
      </c>
      <c r="P40" s="243"/>
      <c r="Q40" s="104">
        <f>SUM(I20:I37)+SUM(U20:U37)</f>
        <v>0</v>
      </c>
      <c r="R40" s="22"/>
      <c r="S40" s="117" t="s">
        <v>61</v>
      </c>
      <c r="T40" s="117"/>
      <c r="U40" s="117"/>
      <c r="V40" s="126">
        <f>SUM(N20:N37)+SUM(V20:V37)</f>
        <v>0</v>
      </c>
      <c r="W40" s="6"/>
      <c r="X40" s="6"/>
      <c r="Y40" s="6"/>
      <c r="Z40" s="6"/>
      <c r="AA40" s="68"/>
      <c r="AB40" s="63"/>
      <c r="AC40" s="69"/>
      <c r="AD40" s="68"/>
      <c r="AE40" s="68"/>
      <c r="AF40" s="68"/>
      <c r="AG40" s="68"/>
      <c r="AH40" s="68"/>
    </row>
    <row r="41" spans="1:34" ht="30.75" customHeight="1" x14ac:dyDescent="0.2">
      <c r="A41" s="277" t="s">
        <v>40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96"/>
      <c r="W41" s="86"/>
      <c r="X41" s="2"/>
      <c r="Y41" s="2"/>
      <c r="Z41" s="2"/>
      <c r="AB41" s="63">
        <v>0.3611111111111111</v>
      </c>
    </row>
    <row r="42" spans="1:34" ht="6" customHeight="1" x14ac:dyDescent="0.2">
      <c r="A42" s="3"/>
      <c r="B42" s="3"/>
      <c r="C42" s="3"/>
      <c r="P42" s="3"/>
      <c r="Q42" s="3"/>
      <c r="AB42" s="63">
        <v>0.36458333333333331</v>
      </c>
    </row>
    <row r="43" spans="1:34" ht="19.5" customHeight="1" x14ac:dyDescent="0.2">
      <c r="A43" s="281" t="s">
        <v>29</v>
      </c>
      <c r="B43" s="282"/>
      <c r="C43" s="282"/>
      <c r="D43" s="282"/>
      <c r="E43" s="282"/>
      <c r="F43" s="282"/>
      <c r="G43" s="282"/>
      <c r="H43" s="282"/>
      <c r="I43" s="282"/>
      <c r="J43" s="39"/>
      <c r="K43" s="2"/>
      <c r="L43" s="2"/>
      <c r="M43" s="2"/>
      <c r="N43" s="2"/>
      <c r="O43" s="2"/>
      <c r="P43" s="243" t="s">
        <v>14</v>
      </c>
      <c r="Q43" s="243"/>
      <c r="R43" s="243"/>
      <c r="S43" s="283"/>
      <c r="T43" s="283"/>
      <c r="U43" s="283"/>
      <c r="V43" s="97"/>
      <c r="W43" s="87"/>
      <c r="X43" s="39"/>
      <c r="Y43" s="2"/>
      <c r="Z43" s="2"/>
      <c r="AB43" s="63">
        <v>0.36805555555555558</v>
      </c>
    </row>
    <row r="44" spans="1:34" ht="33" customHeight="1" x14ac:dyDescent="0.2">
      <c r="A44" s="277" t="s">
        <v>12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96"/>
      <c r="W44" s="86"/>
      <c r="X44" s="2"/>
      <c r="Y44" s="2"/>
      <c r="Z44" s="2"/>
      <c r="AB44" s="63">
        <v>0.37152777777777773</v>
      </c>
    </row>
    <row r="45" spans="1:34" ht="19.5" customHeight="1" x14ac:dyDescent="0.2">
      <c r="A45" s="284" t="s">
        <v>30</v>
      </c>
      <c r="B45" s="284"/>
      <c r="C45" s="284"/>
      <c r="D45" s="284"/>
      <c r="E45" s="284"/>
      <c r="F45" s="284"/>
      <c r="G45" s="46"/>
      <c r="H45" s="46"/>
      <c r="I45" s="281" t="s">
        <v>34</v>
      </c>
      <c r="J45" s="282"/>
      <c r="K45" s="282"/>
      <c r="L45" s="282"/>
      <c r="M45" s="282"/>
      <c r="N45" s="282"/>
      <c r="O45" s="282"/>
      <c r="P45" s="282"/>
      <c r="Q45" s="282"/>
      <c r="R45" s="282"/>
      <c r="S45" s="40" t="s">
        <v>14</v>
      </c>
      <c r="T45" s="35" t="s">
        <v>4</v>
      </c>
      <c r="U45" s="36"/>
      <c r="V45" s="93"/>
      <c r="W45" s="93"/>
      <c r="X45" s="9"/>
      <c r="Y45" s="9"/>
      <c r="Z45" s="9"/>
      <c r="AB45" s="63">
        <v>0.375</v>
      </c>
    </row>
    <row r="46" spans="1:34" ht="18" customHeight="1" x14ac:dyDescent="0.2">
      <c r="A46" s="284" t="s">
        <v>31</v>
      </c>
      <c r="B46" s="284"/>
      <c r="C46" s="284"/>
      <c r="D46" s="284"/>
      <c r="E46" s="284"/>
      <c r="F46" s="284"/>
      <c r="G46" s="50"/>
      <c r="H46" s="50"/>
      <c r="I46" s="281" t="s">
        <v>35</v>
      </c>
      <c r="J46" s="282"/>
      <c r="K46" s="282"/>
      <c r="L46" s="282"/>
      <c r="M46" s="282"/>
      <c r="N46" s="282"/>
      <c r="O46" s="282"/>
      <c r="P46" s="282"/>
      <c r="Q46" s="282"/>
      <c r="R46" s="282"/>
      <c r="S46" s="42"/>
      <c r="T46" s="42"/>
      <c r="U46" s="43"/>
      <c r="V46" s="43"/>
      <c r="W46" s="43"/>
      <c r="X46" s="9"/>
      <c r="Y46" s="9"/>
      <c r="Z46" s="9"/>
      <c r="AB46" s="63">
        <v>0.37847222222222227</v>
      </c>
    </row>
    <row r="47" spans="1:34" ht="19.5" customHeight="1" x14ac:dyDescent="0.2">
      <c r="A47" s="284" t="s">
        <v>32</v>
      </c>
      <c r="B47" s="284"/>
      <c r="C47" s="284"/>
      <c r="D47" s="284"/>
      <c r="E47" s="284"/>
      <c r="F47" s="284"/>
      <c r="G47" s="73"/>
      <c r="H47" s="73"/>
      <c r="I47" s="281" t="s">
        <v>34</v>
      </c>
      <c r="J47" s="285"/>
      <c r="K47" s="285"/>
      <c r="L47" s="285"/>
      <c r="M47" s="285"/>
      <c r="N47" s="285"/>
      <c r="O47" s="285"/>
      <c r="P47" s="285"/>
      <c r="Q47" s="285"/>
      <c r="R47" s="285"/>
      <c r="S47" s="71" t="s">
        <v>14</v>
      </c>
      <c r="T47" s="35" t="s">
        <v>4</v>
      </c>
      <c r="U47" s="36"/>
      <c r="V47" s="93"/>
      <c r="W47" s="93"/>
      <c r="X47" s="2"/>
      <c r="Y47" s="2"/>
      <c r="Z47" s="2"/>
      <c r="AB47" s="63">
        <v>0.38194444444444442</v>
      </c>
    </row>
    <row r="48" spans="1:34" ht="19.5" customHeight="1" x14ac:dyDescent="0.2">
      <c r="A48" s="284" t="s">
        <v>33</v>
      </c>
      <c r="B48" s="284"/>
      <c r="C48" s="284"/>
      <c r="D48" s="284"/>
      <c r="E48" s="284"/>
      <c r="F48" s="284"/>
      <c r="G48" s="73"/>
      <c r="H48" s="73"/>
      <c r="I48" s="281" t="s">
        <v>35</v>
      </c>
      <c r="J48" s="282"/>
      <c r="K48" s="282"/>
      <c r="L48" s="282"/>
      <c r="M48" s="282"/>
      <c r="N48" s="282"/>
      <c r="O48" s="282"/>
      <c r="P48" s="282"/>
      <c r="Q48" s="282"/>
      <c r="R48" s="282"/>
      <c r="S48" s="42"/>
      <c r="T48" s="42"/>
      <c r="U48" s="43"/>
      <c r="V48" s="43"/>
      <c r="W48" s="43"/>
      <c r="X48" s="2"/>
      <c r="Y48" s="2"/>
      <c r="Z48" s="2"/>
      <c r="AB48" s="63">
        <v>0.38541666666666669</v>
      </c>
    </row>
    <row r="49" spans="1:28" ht="12.75" customHeigh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41"/>
      <c r="Q49" s="41"/>
      <c r="R49" s="42"/>
      <c r="S49" s="44"/>
      <c r="T49" s="42"/>
      <c r="U49" s="43"/>
      <c r="V49" s="43"/>
      <c r="W49" s="43"/>
      <c r="X49" s="2"/>
      <c r="Y49" s="2"/>
      <c r="Z49" s="2"/>
      <c r="AB49" s="63">
        <v>0.3888888888888889</v>
      </c>
    </row>
    <row r="50" spans="1:28" ht="12.75" customHeight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41"/>
      <c r="Q50" s="41"/>
      <c r="R50" s="42"/>
      <c r="S50" s="42"/>
      <c r="T50" s="42"/>
      <c r="U50" s="43"/>
      <c r="V50" s="43"/>
      <c r="W50" s="43"/>
      <c r="X50" s="2"/>
      <c r="Y50" s="2"/>
      <c r="Z50" s="2"/>
      <c r="AB50" s="63">
        <v>0.3923611111111111</v>
      </c>
    </row>
    <row r="51" spans="1:28" ht="12.75" customHeight="1" x14ac:dyDescent="0.35">
      <c r="A51" s="32"/>
      <c r="B51" s="32"/>
      <c r="C51" s="32"/>
      <c r="D51" s="32"/>
      <c r="E51" s="32"/>
      <c r="F51" s="32"/>
      <c r="G51" s="51"/>
      <c r="H51" s="51"/>
      <c r="I51" s="32"/>
      <c r="J51" s="32"/>
      <c r="K51" s="32"/>
      <c r="L51" s="32"/>
      <c r="M51" s="32"/>
      <c r="N51" s="32"/>
      <c r="O51" s="32"/>
      <c r="P51" s="15"/>
      <c r="Q51" s="15"/>
      <c r="R51" s="14"/>
      <c r="S51" s="14"/>
      <c r="T51" s="14"/>
      <c r="X51" s="32"/>
      <c r="Y51" s="32"/>
      <c r="Z51" s="32"/>
      <c r="AB51" s="63">
        <v>0.39583333333333331</v>
      </c>
    </row>
    <row r="52" spans="1:28" ht="1.5" customHeight="1" x14ac:dyDescent="0.2">
      <c r="A52" s="24"/>
      <c r="B52" s="26"/>
      <c r="C52" s="26"/>
      <c r="D52" s="25"/>
      <c r="E52" s="23"/>
      <c r="F52" s="23"/>
      <c r="G52" s="52"/>
      <c r="H52" s="52"/>
      <c r="I52" s="23"/>
      <c r="J52" s="23"/>
      <c r="K52" s="23"/>
      <c r="L52" s="23"/>
      <c r="M52" s="23"/>
      <c r="N52" s="23"/>
      <c r="O52" s="23"/>
      <c r="P52" s="16"/>
      <c r="Q52" s="16"/>
      <c r="R52" s="14"/>
      <c r="S52" s="14"/>
      <c r="T52" s="14"/>
      <c r="X52" s="23"/>
      <c r="Y52" s="23"/>
      <c r="Z52" s="23"/>
      <c r="AB52" s="63">
        <v>0.39930555555555558</v>
      </c>
    </row>
    <row r="53" spans="1:28" x14ac:dyDescent="0.2">
      <c r="AB53" s="63">
        <v>0.40277777777777773</v>
      </c>
    </row>
    <row r="54" spans="1:28" x14ac:dyDescent="0.2">
      <c r="AB54" s="63">
        <v>0.40625</v>
      </c>
    </row>
    <row r="55" spans="1:28" x14ac:dyDescent="0.2">
      <c r="AB55" s="63">
        <v>0.40972222222222227</v>
      </c>
    </row>
    <row r="56" spans="1:28" x14ac:dyDescent="0.2">
      <c r="G56" s="2"/>
      <c r="AB56" s="63">
        <v>0.41319444444444442</v>
      </c>
    </row>
    <row r="57" spans="1:28" x14ac:dyDescent="0.2">
      <c r="G57" s="2"/>
      <c r="AB57" s="63">
        <v>0.41666666666666669</v>
      </c>
    </row>
    <row r="58" spans="1:28" x14ac:dyDescent="0.2">
      <c r="G58" s="2"/>
      <c r="AB58" s="63">
        <v>0.4201388888888889</v>
      </c>
    </row>
    <row r="59" spans="1:28" x14ac:dyDescent="0.2">
      <c r="G59" s="2"/>
      <c r="AB59" s="63">
        <v>0.4236111111111111</v>
      </c>
    </row>
    <row r="60" spans="1:28" x14ac:dyDescent="0.2">
      <c r="G60" s="2"/>
      <c r="AB60" s="63">
        <v>0.42708333333333331</v>
      </c>
    </row>
    <row r="61" spans="1:28" x14ac:dyDescent="0.2">
      <c r="G61" s="2"/>
      <c r="AB61" s="63">
        <v>0.43055555555555558</v>
      </c>
    </row>
    <row r="62" spans="1:28" x14ac:dyDescent="0.2">
      <c r="G62" s="2"/>
      <c r="AB62" s="63">
        <v>0.43402777777777773</v>
      </c>
    </row>
    <row r="63" spans="1:28" x14ac:dyDescent="0.2">
      <c r="G63" s="2"/>
      <c r="AB63" s="63">
        <v>0.4375</v>
      </c>
    </row>
    <row r="64" spans="1:28" x14ac:dyDescent="0.2">
      <c r="G64" s="2"/>
      <c r="AB64" s="63">
        <v>0.44097222222222227</v>
      </c>
    </row>
    <row r="65" spans="7:28" x14ac:dyDescent="0.2">
      <c r="G65" s="2"/>
      <c r="AB65" s="63">
        <v>0.44444444444444442</v>
      </c>
    </row>
    <row r="66" spans="7:28" x14ac:dyDescent="0.2">
      <c r="G66" s="2"/>
      <c r="AB66" s="63">
        <v>0.44791666666666669</v>
      </c>
    </row>
    <row r="67" spans="7:28" x14ac:dyDescent="0.2">
      <c r="G67" s="2"/>
      <c r="AB67" s="63">
        <v>0.4513888888888889</v>
      </c>
    </row>
    <row r="68" spans="7:28" x14ac:dyDescent="0.2">
      <c r="G68" s="2"/>
      <c r="AB68" s="63">
        <v>0.4548611111111111</v>
      </c>
    </row>
    <row r="69" spans="7:28" x14ac:dyDescent="0.2">
      <c r="G69" s="2"/>
      <c r="AB69" s="63">
        <v>0.45833333333333331</v>
      </c>
    </row>
    <row r="70" spans="7:28" x14ac:dyDescent="0.2">
      <c r="G70" s="2"/>
      <c r="AB70" s="63">
        <v>0.46180555555555558</v>
      </c>
    </row>
    <row r="71" spans="7:28" x14ac:dyDescent="0.2">
      <c r="G71" s="2"/>
      <c r="AB71" s="63">
        <v>0.46527777777777773</v>
      </c>
    </row>
    <row r="72" spans="7:28" x14ac:dyDescent="0.2">
      <c r="G72" s="2"/>
      <c r="AB72" s="63">
        <v>0.46875</v>
      </c>
    </row>
    <row r="73" spans="7:28" x14ac:dyDescent="0.2">
      <c r="G73" s="2"/>
      <c r="AB73" s="63">
        <v>0.47222222222222227</v>
      </c>
    </row>
    <row r="74" spans="7:28" x14ac:dyDescent="0.2">
      <c r="G74" s="2"/>
      <c r="AB74" s="63">
        <v>0.47569444444444442</v>
      </c>
    </row>
    <row r="75" spans="7:28" x14ac:dyDescent="0.2">
      <c r="G75" s="2"/>
      <c r="AB75" s="63">
        <v>0.47916666666666669</v>
      </c>
    </row>
    <row r="76" spans="7:28" x14ac:dyDescent="0.2">
      <c r="G76" s="2"/>
      <c r="AB76" s="63">
        <v>0.4826388888888889</v>
      </c>
    </row>
    <row r="77" spans="7:28" x14ac:dyDescent="0.2">
      <c r="G77" s="2"/>
      <c r="AB77" s="63">
        <v>0.4861111111111111</v>
      </c>
    </row>
    <row r="78" spans="7:28" x14ac:dyDescent="0.2">
      <c r="G78" s="2"/>
      <c r="AB78" s="63">
        <v>0.48958333333333331</v>
      </c>
    </row>
    <row r="79" spans="7:28" x14ac:dyDescent="0.2">
      <c r="G79" s="2"/>
      <c r="AB79" s="63">
        <v>0.49305555555555558</v>
      </c>
    </row>
    <row r="80" spans="7:28" x14ac:dyDescent="0.2">
      <c r="G80" s="2"/>
      <c r="AB80" s="63">
        <v>0.49652777777777773</v>
      </c>
    </row>
    <row r="81" spans="7:28" x14ac:dyDescent="0.2">
      <c r="G81" s="2"/>
      <c r="AB81" s="63">
        <v>0.5</v>
      </c>
    </row>
    <row r="82" spans="7:28" x14ac:dyDescent="0.2">
      <c r="G82" s="2"/>
      <c r="AB82" s="63">
        <v>0.50347222222222221</v>
      </c>
    </row>
    <row r="83" spans="7:28" x14ac:dyDescent="0.2">
      <c r="G83" s="2"/>
      <c r="AB83" s="63">
        <v>0.50694444444444442</v>
      </c>
    </row>
    <row r="84" spans="7:28" x14ac:dyDescent="0.2">
      <c r="G84" s="2"/>
      <c r="AB84" s="63">
        <v>0.51041666666666663</v>
      </c>
    </row>
    <row r="85" spans="7:28" x14ac:dyDescent="0.2">
      <c r="G85" s="2"/>
      <c r="AB85" s="63">
        <v>0.51388888888888895</v>
      </c>
    </row>
    <row r="86" spans="7:28" x14ac:dyDescent="0.2">
      <c r="G86" s="2"/>
      <c r="AB86" s="63">
        <v>0.51736111111111105</v>
      </c>
    </row>
    <row r="87" spans="7:28" x14ac:dyDescent="0.2">
      <c r="G87" s="2"/>
      <c r="AB87" s="63">
        <v>0.52083333333333337</v>
      </c>
    </row>
    <row r="88" spans="7:28" x14ac:dyDescent="0.2">
      <c r="G88" s="2"/>
      <c r="AB88" s="63">
        <v>0.52430555555555558</v>
      </c>
    </row>
    <row r="89" spans="7:28" x14ac:dyDescent="0.2">
      <c r="G89" s="2"/>
      <c r="AB89" s="63">
        <v>0.52777777777777779</v>
      </c>
    </row>
    <row r="90" spans="7:28" x14ac:dyDescent="0.2">
      <c r="G90" s="2"/>
      <c r="AB90" s="63">
        <v>0.53125</v>
      </c>
    </row>
    <row r="91" spans="7:28" x14ac:dyDescent="0.2">
      <c r="G91" s="2"/>
      <c r="AB91" s="63">
        <v>0.53472222222222221</v>
      </c>
    </row>
    <row r="92" spans="7:28" x14ac:dyDescent="0.2">
      <c r="G92" s="2"/>
      <c r="AB92" s="63">
        <v>0.53819444444444442</v>
      </c>
    </row>
    <row r="93" spans="7:28" x14ac:dyDescent="0.2">
      <c r="G93" s="2"/>
      <c r="AB93" s="63">
        <v>0.54166666666666663</v>
      </c>
    </row>
    <row r="94" spans="7:28" x14ac:dyDescent="0.2">
      <c r="G94" s="2"/>
      <c r="AB94" s="63">
        <v>0.54513888888888895</v>
      </c>
    </row>
    <row r="95" spans="7:28" x14ac:dyDescent="0.2">
      <c r="G95" s="2"/>
      <c r="AB95" s="63">
        <v>0.54861111111111105</v>
      </c>
    </row>
    <row r="96" spans="7:28" x14ac:dyDescent="0.2">
      <c r="G96" s="2"/>
      <c r="AB96" s="63">
        <v>0.55208333333333337</v>
      </c>
    </row>
    <row r="97" spans="7:28" x14ac:dyDescent="0.2">
      <c r="G97" s="2"/>
      <c r="AB97" s="63">
        <v>0.55555555555555558</v>
      </c>
    </row>
    <row r="98" spans="7:28" x14ac:dyDescent="0.2">
      <c r="G98" s="2"/>
      <c r="AB98" s="63">
        <v>0.55902777777777779</v>
      </c>
    </row>
    <row r="99" spans="7:28" x14ac:dyDescent="0.2">
      <c r="G99" s="2"/>
      <c r="AB99" s="63">
        <v>0.5625</v>
      </c>
    </row>
    <row r="100" spans="7:28" x14ac:dyDescent="0.2">
      <c r="G100" s="2"/>
      <c r="AB100" s="63">
        <v>0.56597222222222221</v>
      </c>
    </row>
    <row r="101" spans="7:28" x14ac:dyDescent="0.2">
      <c r="G101" s="2"/>
      <c r="AB101" s="63">
        <v>0.56944444444444442</v>
      </c>
    </row>
    <row r="102" spans="7:28" x14ac:dyDescent="0.2">
      <c r="G102" s="2"/>
      <c r="AB102" s="63">
        <v>0.57291666666666663</v>
      </c>
    </row>
    <row r="103" spans="7:28" x14ac:dyDescent="0.2">
      <c r="G103" s="2"/>
      <c r="AB103" s="63">
        <v>0.57638888888888895</v>
      </c>
    </row>
    <row r="104" spans="7:28" x14ac:dyDescent="0.2">
      <c r="G104" s="2"/>
      <c r="AB104" s="63">
        <v>0.57986111111111105</v>
      </c>
    </row>
    <row r="105" spans="7:28" x14ac:dyDescent="0.2">
      <c r="G105" s="2"/>
      <c r="AB105" s="63">
        <v>0.58333333333333337</v>
      </c>
    </row>
    <row r="106" spans="7:28" x14ac:dyDescent="0.2">
      <c r="G106" s="2"/>
      <c r="AB106" s="63">
        <v>0.58680555555555558</v>
      </c>
    </row>
    <row r="107" spans="7:28" x14ac:dyDescent="0.2">
      <c r="G107" s="2"/>
      <c r="AB107" s="63">
        <v>0.59027777777777779</v>
      </c>
    </row>
    <row r="108" spans="7:28" x14ac:dyDescent="0.2">
      <c r="G108" s="2"/>
      <c r="AB108" s="63">
        <v>0.59375</v>
      </c>
    </row>
    <row r="109" spans="7:28" x14ac:dyDescent="0.2">
      <c r="G109" s="2"/>
      <c r="AB109" s="63">
        <v>0.59722222222222221</v>
      </c>
    </row>
    <row r="110" spans="7:28" x14ac:dyDescent="0.2">
      <c r="G110" s="2"/>
      <c r="AB110" s="63">
        <v>0.60069444444444442</v>
      </c>
    </row>
    <row r="111" spans="7:28" x14ac:dyDescent="0.2">
      <c r="G111" s="2"/>
      <c r="AB111" s="63">
        <v>0.60416666666666663</v>
      </c>
    </row>
    <row r="112" spans="7:28" x14ac:dyDescent="0.2">
      <c r="G112" s="2"/>
      <c r="AB112" s="63">
        <v>0.60763888888888895</v>
      </c>
    </row>
    <row r="113" spans="7:28" x14ac:dyDescent="0.2">
      <c r="G113" s="2"/>
      <c r="AB113" s="63">
        <v>0.61111111111111105</v>
      </c>
    </row>
    <row r="114" spans="7:28" x14ac:dyDescent="0.2">
      <c r="G114" s="2"/>
      <c r="AB114" s="63">
        <v>0.61458333333333337</v>
      </c>
    </row>
    <row r="115" spans="7:28" x14ac:dyDescent="0.2">
      <c r="G115" s="2"/>
      <c r="AB115" s="63">
        <v>0.61805555555555558</v>
      </c>
    </row>
    <row r="116" spans="7:28" x14ac:dyDescent="0.2">
      <c r="G116" s="2"/>
      <c r="AB116" s="63">
        <v>0.62152777777777779</v>
      </c>
    </row>
    <row r="117" spans="7:28" x14ac:dyDescent="0.2">
      <c r="G117" s="2"/>
      <c r="AB117" s="63">
        <v>0.625</v>
      </c>
    </row>
    <row r="118" spans="7:28" x14ac:dyDescent="0.2">
      <c r="G118" s="2"/>
      <c r="AB118" s="63">
        <v>0.62847222222222221</v>
      </c>
    </row>
    <row r="119" spans="7:28" x14ac:dyDescent="0.2">
      <c r="G119" s="2"/>
      <c r="AB119" s="63">
        <v>0.63194444444444442</v>
      </c>
    </row>
    <row r="120" spans="7:28" x14ac:dyDescent="0.2">
      <c r="G120" s="2"/>
      <c r="AB120" s="63">
        <v>0.63541666666666663</v>
      </c>
    </row>
    <row r="121" spans="7:28" x14ac:dyDescent="0.2">
      <c r="G121" s="2"/>
      <c r="AB121" s="63">
        <v>0.63888888888888895</v>
      </c>
    </row>
    <row r="122" spans="7:28" x14ac:dyDescent="0.2">
      <c r="G122" s="2"/>
      <c r="AB122" s="63">
        <v>0.64236111111111105</v>
      </c>
    </row>
    <row r="123" spans="7:28" x14ac:dyDescent="0.2">
      <c r="G123" s="2"/>
      <c r="AB123" s="63">
        <v>0.64583333333333337</v>
      </c>
    </row>
    <row r="124" spans="7:28" x14ac:dyDescent="0.2">
      <c r="G124" s="2"/>
      <c r="AB124" s="63">
        <v>0.64930555555555558</v>
      </c>
    </row>
    <row r="125" spans="7:28" x14ac:dyDescent="0.2">
      <c r="G125" s="2"/>
      <c r="AB125" s="63">
        <v>0.65277777777777779</v>
      </c>
    </row>
    <row r="126" spans="7:28" x14ac:dyDescent="0.2">
      <c r="G126" s="2"/>
      <c r="AB126" s="63">
        <v>0.65625</v>
      </c>
    </row>
    <row r="127" spans="7:28" x14ac:dyDescent="0.2">
      <c r="G127" s="2"/>
      <c r="AB127" s="63">
        <v>0.65972222222222221</v>
      </c>
    </row>
    <row r="128" spans="7:28" x14ac:dyDescent="0.2">
      <c r="G128" s="2"/>
      <c r="AB128" s="63">
        <v>0.66319444444444442</v>
      </c>
    </row>
    <row r="129" spans="7:28" x14ac:dyDescent="0.2">
      <c r="G129" s="2"/>
      <c r="AB129" s="63">
        <v>0.66666666666666663</v>
      </c>
    </row>
    <row r="130" spans="7:28" x14ac:dyDescent="0.2">
      <c r="G130" s="2"/>
      <c r="AB130" s="63">
        <v>0.67013888888888884</v>
      </c>
    </row>
    <row r="131" spans="7:28" x14ac:dyDescent="0.2">
      <c r="G131" s="2"/>
      <c r="AB131" s="63">
        <v>0.67361111111111116</v>
      </c>
    </row>
    <row r="132" spans="7:28" x14ac:dyDescent="0.2">
      <c r="G132" s="2"/>
      <c r="AB132" s="63">
        <v>0.67708333333333337</v>
      </c>
    </row>
    <row r="133" spans="7:28" x14ac:dyDescent="0.2">
      <c r="G133" s="2"/>
      <c r="AB133" s="63">
        <v>0.68055555555555547</v>
      </c>
    </row>
    <row r="134" spans="7:28" x14ac:dyDescent="0.2">
      <c r="G134" s="2"/>
      <c r="AB134" s="63">
        <v>0.68402777777777779</v>
      </c>
    </row>
    <row r="135" spans="7:28" x14ac:dyDescent="0.2">
      <c r="G135" s="2"/>
      <c r="AB135" s="63">
        <v>0.6875</v>
      </c>
    </row>
    <row r="136" spans="7:28" x14ac:dyDescent="0.2">
      <c r="G136" s="2"/>
      <c r="AB136" s="63">
        <v>0.69097222222222221</v>
      </c>
    </row>
    <row r="137" spans="7:28" x14ac:dyDescent="0.2">
      <c r="G137" s="2"/>
      <c r="AB137" s="63">
        <v>0.69444444444444453</v>
      </c>
    </row>
    <row r="138" spans="7:28" x14ac:dyDescent="0.2">
      <c r="G138" s="2"/>
      <c r="AB138" s="63">
        <v>0.69791666666666663</v>
      </c>
    </row>
    <row r="139" spans="7:28" x14ac:dyDescent="0.2">
      <c r="G139" s="2"/>
      <c r="AB139" s="63">
        <v>0.70138888888888884</v>
      </c>
    </row>
    <row r="140" spans="7:28" x14ac:dyDescent="0.2">
      <c r="G140" s="2"/>
      <c r="AB140" s="63">
        <v>0.70486111111111116</v>
      </c>
    </row>
    <row r="141" spans="7:28" x14ac:dyDescent="0.2">
      <c r="G141" s="2"/>
      <c r="AB141" s="63">
        <v>0.70833333333333337</v>
      </c>
    </row>
    <row r="142" spans="7:28" x14ac:dyDescent="0.2">
      <c r="G142" s="2"/>
      <c r="AB142" s="63">
        <v>0.71180555555555547</v>
      </c>
    </row>
    <row r="143" spans="7:28" x14ac:dyDescent="0.2">
      <c r="G143" s="2"/>
      <c r="AB143" s="63">
        <v>0.71527777777777779</v>
      </c>
    </row>
    <row r="144" spans="7:28" x14ac:dyDescent="0.2">
      <c r="G144" s="2"/>
      <c r="AB144" s="63">
        <v>0.71875</v>
      </c>
    </row>
    <row r="145" spans="7:28" x14ac:dyDescent="0.2">
      <c r="G145" s="2"/>
      <c r="AB145" s="63">
        <v>0.72222222222222221</v>
      </c>
    </row>
    <row r="146" spans="7:28" x14ac:dyDescent="0.2">
      <c r="G146" s="2"/>
      <c r="AB146" s="63">
        <v>0.72569444444444453</v>
      </c>
    </row>
    <row r="147" spans="7:28" x14ac:dyDescent="0.2">
      <c r="G147" s="2"/>
      <c r="AB147" s="63">
        <v>0.72916666666666663</v>
      </c>
    </row>
    <row r="148" spans="7:28" x14ac:dyDescent="0.2">
      <c r="G148" s="2"/>
      <c r="AB148" s="63">
        <v>0.73263888888888884</v>
      </c>
    </row>
    <row r="149" spans="7:28" x14ac:dyDescent="0.2">
      <c r="G149" s="2"/>
      <c r="AB149" s="63">
        <v>0.73611111111111116</v>
      </c>
    </row>
    <row r="150" spans="7:28" x14ac:dyDescent="0.2">
      <c r="G150" s="2"/>
      <c r="AB150" s="63">
        <v>0.73958333333333337</v>
      </c>
    </row>
    <row r="151" spans="7:28" x14ac:dyDescent="0.2">
      <c r="G151" s="2"/>
      <c r="AB151" s="63">
        <v>0.74305555555555547</v>
      </c>
    </row>
    <row r="152" spans="7:28" x14ac:dyDescent="0.2">
      <c r="G152" s="2"/>
      <c r="AB152" s="63">
        <v>0.74652777777777779</v>
      </c>
    </row>
    <row r="153" spans="7:28" x14ac:dyDescent="0.2">
      <c r="G153" s="2"/>
      <c r="AB153" s="63">
        <v>0.75</v>
      </c>
    </row>
    <row r="154" spans="7:28" x14ac:dyDescent="0.2">
      <c r="G154" s="2"/>
      <c r="AB154" s="63">
        <v>0.75347222222222221</v>
      </c>
    </row>
    <row r="155" spans="7:28" x14ac:dyDescent="0.2">
      <c r="G155" s="2"/>
      <c r="AB155" s="63">
        <v>0.75694444444444453</v>
      </c>
    </row>
    <row r="156" spans="7:28" x14ac:dyDescent="0.2">
      <c r="G156" s="2"/>
      <c r="AB156" s="63">
        <v>0.76041666666666663</v>
      </c>
    </row>
    <row r="157" spans="7:28" x14ac:dyDescent="0.2">
      <c r="G157" s="2"/>
      <c r="AB157" s="63">
        <v>0.76388888888888884</v>
      </c>
    </row>
    <row r="158" spans="7:28" x14ac:dyDescent="0.2">
      <c r="G158" s="2"/>
      <c r="AB158" s="63">
        <v>0.76736111111111116</v>
      </c>
    </row>
    <row r="159" spans="7:28" x14ac:dyDescent="0.2">
      <c r="G159" s="2"/>
      <c r="AB159" s="63">
        <v>0.77083333333333337</v>
      </c>
    </row>
    <row r="160" spans="7:28" x14ac:dyDescent="0.2">
      <c r="G160" s="2"/>
      <c r="AB160" s="63">
        <v>0.77430555555555547</v>
      </c>
    </row>
    <row r="161" spans="7:28" x14ac:dyDescent="0.2">
      <c r="G161" s="2"/>
      <c r="AB161" s="63">
        <v>0.77777777777777779</v>
      </c>
    </row>
    <row r="162" spans="7:28" x14ac:dyDescent="0.2">
      <c r="G162" s="2"/>
      <c r="AB162" s="63">
        <v>0.78125</v>
      </c>
    </row>
    <row r="163" spans="7:28" x14ac:dyDescent="0.2">
      <c r="G163" s="2"/>
      <c r="AB163" s="63">
        <v>0.78472222222222221</v>
      </c>
    </row>
    <row r="164" spans="7:28" x14ac:dyDescent="0.2">
      <c r="G164" s="2"/>
      <c r="AB164" s="63">
        <v>0.78819444444444453</v>
      </c>
    </row>
    <row r="165" spans="7:28" x14ac:dyDescent="0.2">
      <c r="G165" s="2"/>
      <c r="AB165" s="63">
        <v>0.79166666666666663</v>
      </c>
    </row>
    <row r="166" spans="7:28" x14ac:dyDescent="0.2">
      <c r="G166" s="2"/>
      <c r="AB166" s="63">
        <v>0.79513888888888884</v>
      </c>
    </row>
    <row r="167" spans="7:28" x14ac:dyDescent="0.2">
      <c r="G167" s="2"/>
      <c r="AB167" s="63">
        <v>0.79861111111111116</v>
      </c>
    </row>
    <row r="168" spans="7:28" x14ac:dyDescent="0.2">
      <c r="G168" s="2"/>
      <c r="AB168" s="63">
        <v>0.80208333333333337</v>
      </c>
    </row>
    <row r="169" spans="7:28" x14ac:dyDescent="0.2">
      <c r="G169" s="2"/>
      <c r="AB169" s="63">
        <v>0.80555555555555547</v>
      </c>
    </row>
    <row r="170" spans="7:28" x14ac:dyDescent="0.2">
      <c r="G170" s="2"/>
      <c r="AB170" s="63">
        <v>0.80902777777777779</v>
      </c>
    </row>
    <row r="171" spans="7:28" x14ac:dyDescent="0.2">
      <c r="G171" s="2"/>
      <c r="AB171" s="63">
        <v>0.8125</v>
      </c>
    </row>
    <row r="172" spans="7:28" x14ac:dyDescent="0.2">
      <c r="G172" s="2"/>
      <c r="AB172" s="63">
        <v>0.81597222222222221</v>
      </c>
    </row>
    <row r="173" spans="7:28" x14ac:dyDescent="0.2">
      <c r="G173" s="2"/>
      <c r="AB173" s="63">
        <v>0.81944444444444453</v>
      </c>
    </row>
    <row r="174" spans="7:28" x14ac:dyDescent="0.2">
      <c r="G174" s="2"/>
      <c r="AB174" s="63">
        <v>0.82291666666666663</v>
      </c>
    </row>
    <row r="175" spans="7:28" x14ac:dyDescent="0.2">
      <c r="G175" s="2"/>
      <c r="AB175" s="63">
        <v>0.82638888888888884</v>
      </c>
    </row>
    <row r="176" spans="7:28" x14ac:dyDescent="0.2">
      <c r="G176" s="2"/>
      <c r="AB176" s="63">
        <v>0.82986111111111116</v>
      </c>
    </row>
    <row r="177" spans="7:28" x14ac:dyDescent="0.2">
      <c r="G177" s="2"/>
      <c r="AB177" s="63">
        <v>0.83333333333333337</v>
      </c>
    </row>
    <row r="178" spans="7:28" x14ac:dyDescent="0.2">
      <c r="G178" s="2"/>
      <c r="AB178" s="63">
        <v>0.83680555555555547</v>
      </c>
    </row>
    <row r="179" spans="7:28" x14ac:dyDescent="0.2">
      <c r="G179" s="2"/>
      <c r="AB179" s="63">
        <v>0.84027777777777779</v>
      </c>
    </row>
    <row r="180" spans="7:28" x14ac:dyDescent="0.2">
      <c r="G180" s="2"/>
      <c r="AB180" s="63">
        <v>0.84375</v>
      </c>
    </row>
    <row r="181" spans="7:28" x14ac:dyDescent="0.2">
      <c r="G181" s="2"/>
      <c r="AB181" s="63">
        <v>0.84722222222222221</v>
      </c>
    </row>
    <row r="182" spans="7:28" x14ac:dyDescent="0.2">
      <c r="G182" s="2"/>
      <c r="AB182" s="63">
        <v>0.85069444444444453</v>
      </c>
    </row>
    <row r="183" spans="7:28" x14ac:dyDescent="0.2">
      <c r="G183" s="2"/>
      <c r="AB183" s="63">
        <v>0.85416666666666663</v>
      </c>
    </row>
    <row r="184" spans="7:28" x14ac:dyDescent="0.2">
      <c r="G184" s="2"/>
      <c r="AB184" s="63">
        <v>0.85763888888888884</v>
      </c>
    </row>
    <row r="185" spans="7:28" x14ac:dyDescent="0.2">
      <c r="G185" s="2"/>
      <c r="AB185" s="63">
        <v>0.86111111111111116</v>
      </c>
    </row>
    <row r="186" spans="7:28" x14ac:dyDescent="0.2">
      <c r="G186" s="2"/>
      <c r="AB186" s="63">
        <v>0.86458333333333337</v>
      </c>
    </row>
    <row r="187" spans="7:28" x14ac:dyDescent="0.2">
      <c r="G187" s="2"/>
      <c r="AB187" s="63">
        <v>0.86805555555555547</v>
      </c>
    </row>
    <row r="188" spans="7:28" x14ac:dyDescent="0.2">
      <c r="G188" s="2"/>
      <c r="AB188" s="63">
        <v>0.87152777777777779</v>
      </c>
    </row>
    <row r="189" spans="7:28" x14ac:dyDescent="0.2">
      <c r="G189" s="2"/>
      <c r="AB189" s="63">
        <v>0.875</v>
      </c>
    </row>
    <row r="190" spans="7:28" x14ac:dyDescent="0.2">
      <c r="G190" s="2"/>
      <c r="AB190" s="63">
        <v>0.87847222222222221</v>
      </c>
    </row>
    <row r="191" spans="7:28" x14ac:dyDescent="0.2">
      <c r="G191" s="2"/>
      <c r="AB191" s="63">
        <v>0.88194444444444453</v>
      </c>
    </row>
    <row r="192" spans="7:28" x14ac:dyDescent="0.2">
      <c r="G192" s="2"/>
      <c r="AB192" s="63">
        <v>0.88541666666666663</v>
      </c>
    </row>
    <row r="193" spans="7:28" x14ac:dyDescent="0.2">
      <c r="G193" s="2"/>
      <c r="AB193" s="63">
        <v>0.88888888888888884</v>
      </c>
    </row>
    <row r="194" spans="7:28" x14ac:dyDescent="0.2">
      <c r="G194" s="2"/>
      <c r="AB194" s="63">
        <v>0.89236111111111116</v>
      </c>
    </row>
    <row r="195" spans="7:28" x14ac:dyDescent="0.2">
      <c r="G195" s="2"/>
      <c r="AB195" s="63">
        <v>0.89583333333333337</v>
      </c>
    </row>
    <row r="196" spans="7:28" x14ac:dyDescent="0.2">
      <c r="G196" s="2"/>
      <c r="AB196" s="63">
        <v>0.89930555555555547</v>
      </c>
    </row>
    <row r="197" spans="7:28" x14ac:dyDescent="0.2">
      <c r="G197" s="2"/>
      <c r="AB197" s="63">
        <v>0.90277777777777779</v>
      </c>
    </row>
    <row r="198" spans="7:28" x14ac:dyDescent="0.2">
      <c r="G198" s="2"/>
      <c r="AB198" s="63">
        <v>0.90625</v>
      </c>
    </row>
    <row r="199" spans="7:28" x14ac:dyDescent="0.2">
      <c r="G199" s="2"/>
      <c r="AB199" s="63">
        <v>0.91666666666666663</v>
      </c>
    </row>
  </sheetData>
  <dataConsolidate/>
  <mergeCells count="87">
    <mergeCell ref="A46:F46"/>
    <mergeCell ref="I45:R45"/>
    <mergeCell ref="I46:R46"/>
    <mergeCell ref="E29:F29"/>
    <mergeCell ref="A44:U44"/>
    <mergeCell ref="A41:U41"/>
    <mergeCell ref="E30:F30"/>
    <mergeCell ref="A43:I43"/>
    <mergeCell ref="P43:R43"/>
    <mergeCell ref="S43:U43"/>
    <mergeCell ref="E37:F37"/>
    <mergeCell ref="D39:G39"/>
    <mergeCell ref="O40:P40"/>
    <mergeCell ref="S34:T34"/>
    <mergeCell ref="E31:F31"/>
    <mergeCell ref="S37:T37"/>
    <mergeCell ref="S1:U1"/>
    <mergeCell ref="A2:U2"/>
    <mergeCell ref="A3:D3"/>
    <mergeCell ref="E7:U7"/>
    <mergeCell ref="E6:U6"/>
    <mergeCell ref="E4:O4"/>
    <mergeCell ref="A4:D4"/>
    <mergeCell ref="A5:D5"/>
    <mergeCell ref="A6:D6"/>
    <mergeCell ref="E3:O3"/>
    <mergeCell ref="R3:S3"/>
    <mergeCell ref="R4:U4"/>
    <mergeCell ref="R5:U5"/>
    <mergeCell ref="P5:Q5"/>
    <mergeCell ref="E5:O5"/>
    <mergeCell ref="A47:F47"/>
    <mergeCell ref="A48:F48"/>
    <mergeCell ref="I47:R47"/>
    <mergeCell ref="I48:R48"/>
    <mergeCell ref="A11:D11"/>
    <mergeCell ref="A12:D12"/>
    <mergeCell ref="A14:D14"/>
    <mergeCell ref="A15:D15"/>
    <mergeCell ref="E24:F24"/>
    <mergeCell ref="E16:S16"/>
    <mergeCell ref="Q11:T11"/>
    <mergeCell ref="S28:T28"/>
    <mergeCell ref="S30:T30"/>
    <mergeCell ref="E27:F27"/>
    <mergeCell ref="E28:F28"/>
    <mergeCell ref="E23:F23"/>
    <mergeCell ref="E22:F22"/>
    <mergeCell ref="E19:F19"/>
    <mergeCell ref="A45:F45"/>
    <mergeCell ref="A8:D8"/>
    <mergeCell ref="A10:D10"/>
    <mergeCell ref="E8:I8"/>
    <mergeCell ref="E13:U13"/>
    <mergeCell ref="E12:U12"/>
    <mergeCell ref="E25:F25"/>
    <mergeCell ref="S24:T24"/>
    <mergeCell ref="S27:T27"/>
    <mergeCell ref="E32:F32"/>
    <mergeCell ref="E33:F33"/>
    <mergeCell ref="E34:F34"/>
    <mergeCell ref="E35:F35"/>
    <mergeCell ref="E36:F36"/>
    <mergeCell ref="R8:U8"/>
    <mergeCell ref="S19:T19"/>
    <mergeCell ref="E26:F26"/>
    <mergeCell ref="S25:T25"/>
    <mergeCell ref="S26:T26"/>
    <mergeCell ref="E10:O10"/>
    <mergeCell ref="E11:O11"/>
    <mergeCell ref="A18:I18"/>
    <mergeCell ref="O18:U18"/>
    <mergeCell ref="A17:T17"/>
    <mergeCell ref="E14:I14"/>
    <mergeCell ref="E15:I15"/>
    <mergeCell ref="E20:F20"/>
    <mergeCell ref="E21:F21"/>
    <mergeCell ref="S20:T20"/>
    <mergeCell ref="S21:T21"/>
    <mergeCell ref="S33:T33"/>
    <mergeCell ref="S35:T35"/>
    <mergeCell ref="S36:T36"/>
    <mergeCell ref="S22:T22"/>
    <mergeCell ref="S23:T23"/>
    <mergeCell ref="S29:T29"/>
    <mergeCell ref="S31:T31"/>
    <mergeCell ref="S32:T32"/>
  </mergeCells>
  <phoneticPr fontId="6" type="noConversion"/>
  <conditionalFormatting sqref="X43 A43:J43">
    <cfRule type="expression" dxfId="5" priority="10" stopIfTrue="1">
      <formula>A43&lt;&gt;""</formula>
    </cfRule>
  </conditionalFormatting>
  <conditionalFormatting sqref="X45:Z46">
    <cfRule type="expression" dxfId="4" priority="13" stopIfTrue="1">
      <formula>X45&lt;&gt;""</formula>
    </cfRule>
  </conditionalFormatting>
  <conditionalFormatting sqref="I45:R45">
    <cfRule type="expression" dxfId="3" priority="5" stopIfTrue="1">
      <formula>I45&lt;&gt;""</formula>
    </cfRule>
  </conditionalFormatting>
  <conditionalFormatting sqref="I47:R47">
    <cfRule type="expression" dxfId="2" priority="3" stopIfTrue="1">
      <formula>I47&lt;&gt;""</formula>
    </cfRule>
  </conditionalFormatting>
  <conditionalFormatting sqref="I46:R46">
    <cfRule type="expression" dxfId="1" priority="2" stopIfTrue="1">
      <formula>I46&lt;&gt;""</formula>
    </cfRule>
  </conditionalFormatting>
  <conditionalFormatting sqref="I48:R48">
    <cfRule type="expression" dxfId="0" priority="1" stopIfTrue="1">
      <formula>I48&lt;&gt;""</formula>
    </cfRule>
  </conditionalFormatting>
  <dataValidations xWindow="809" yWindow="585" count="14">
    <dataValidation allowBlank="1" showInputMessage="1" showErrorMessage="1" promptTitle="Student NYC ID" prompt="Enter only the student's Nine-digit New York City Identification Number." sqref="X11:Y11 P11"/>
    <dataValidation allowBlank="1" showInputMessage="1" showErrorMessage="1" promptTitle="VENDOR EIN# / SOCIAL SECURITY #" prompt="If vendor is an &quot;Agency&quot;, enter the Employer Identification Number (EIN), if the vendor is an individual, enter the provider's Sociall Security Number (SSN)." sqref="X5:Y5 P5"/>
    <dataValidation allowBlank="1" showInputMessage="1" showErrorMessage="1" promptTitle="Vendor Name" prompt="Enter the vendor name here." sqref="Y4 Q4:R4 R5"/>
    <dataValidation allowBlank="1" showInputMessage="1" showErrorMessage="1" promptTitle="Vendor Adress" prompt="Enter the vendor address here." sqref="X6:Y6 O6:S6 O12:S12 E12:L12 E6:L6"/>
    <dataValidation allowBlank="1" showInputMessage="1" showErrorMessage="1" promptTitle="Vendor Address Second Line" sqref="X7:Y7 O7:S7 E7:L7"/>
    <dataValidation type="list" allowBlank="1" showInputMessage="1" showErrorMessage="1" sqref="E14">
      <formula1>$X$1:$X$4</formula1>
    </dataValidation>
    <dataValidation type="whole" allowBlank="1" showInputMessage="1" showErrorMessage="1" sqref="X1:X4">
      <formula1>1000000000</formula1>
      <formula2>1000000001</formula2>
    </dataValidation>
    <dataValidation type="decimal" allowBlank="1" showInputMessage="1" showErrorMessage="1" sqref="AL1:AS4 BL1:BN4 BO4:BS4">
      <formula1>1000001</formula1>
      <formula2>1000002</formula2>
    </dataValidation>
    <dataValidation type="whole" allowBlank="1" showInputMessage="1" showErrorMessage="1" sqref="AB1:AB19 AB21:AB1048576">
      <formula1>100001</formula1>
      <formula2>100002</formula2>
    </dataValidation>
    <dataValidation type="whole" allowBlank="1" showInputMessage="1" showErrorMessage="1" sqref="Q40">
      <formula1>100000</formula1>
      <formula2>100001</formula2>
    </dataValidation>
    <dataValidation type="time" allowBlank="1" showErrorMessage="1" sqref="B20:C33 P25:Q34">
      <formula1>0.354166666666667</formula1>
      <formula2>0.75</formula2>
    </dataValidation>
    <dataValidation type="whole" allowBlank="1" showErrorMessage="1" sqref="E20:F37 S25:T34">
      <formula1>1</formula1>
      <formula2>10</formula2>
    </dataValidation>
    <dataValidation type="date" allowBlank="1" showErrorMessage="1" sqref="A20:A31 O25:O34">
      <formula1>42248</formula1>
      <formula2>42551</formula2>
    </dataValidation>
    <dataValidation type="decimal" allowBlank="1" showInputMessage="1" showErrorMessage="1" sqref="I20:N37">
      <formula1>1</formula1>
      <formula2>500</formula2>
    </dataValidation>
  </dataValidations>
  <printOptions horizontalCentered="1"/>
  <pageMargins left="0.7" right="0.7" top="0.75" bottom="0.75" header="0.3" footer="0.3"/>
  <pageSetup scale="72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Rate Calculator</vt:lpstr>
      <vt:lpstr>FRAN SHEET COPY</vt:lpstr>
      <vt:lpstr>SETSS TEMPLATE</vt:lpstr>
      <vt:lpstr>Combined Template</vt:lpstr>
      <vt:lpstr>'Combined Template'!Print_Area</vt:lpstr>
      <vt:lpstr>'FRAN SHEET COPY'!Print_Area</vt:lpstr>
      <vt:lpstr>'Rate Calculator'!Print_Area</vt:lpstr>
      <vt:lpstr>'SETSS TEMPLATE'!Print_Area</vt:lpstr>
    </vt:vector>
  </TitlesOfParts>
  <Company>NYC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RSOSA</dc:creator>
  <cp:lastModifiedBy>accounting</cp:lastModifiedBy>
  <cp:lastPrinted>2017-03-02T18:45:13Z</cp:lastPrinted>
  <dcterms:created xsi:type="dcterms:W3CDTF">2008-06-05T13:20:31Z</dcterms:created>
  <dcterms:modified xsi:type="dcterms:W3CDTF">2017-03-02T18:45:18Z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